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58.xml"/>
  <Override ContentType="application/vnd.openxmlformats-officedocument.spreadsheetml.worksheet+xml" PartName="/xl/worksheets/sheet15.xml"/>
  <Override ContentType="application/vnd.openxmlformats-officedocument.spreadsheetml.worksheet+xml" PartName="/xl/worksheets/sheet40.xml"/>
  <Override ContentType="application/vnd.openxmlformats-officedocument.spreadsheetml.worksheet+xml" PartName="/xl/worksheets/sheet32.xml"/>
  <Override ContentType="application/vnd.openxmlformats-officedocument.spreadsheetml.worksheet+xml" PartName="/xl/worksheets/sheet6.xml"/>
  <Override ContentType="application/vnd.openxmlformats-officedocument.spreadsheetml.worksheet+xml" PartName="/xl/worksheets/sheet49.xml"/>
  <Override ContentType="application/vnd.openxmlformats-officedocument.spreadsheetml.worksheet+xml" PartName="/xl/worksheets/sheet16.xml"/>
  <Override ContentType="application/vnd.openxmlformats-officedocument.spreadsheetml.worksheet+xml" PartName="/xl/worksheets/sheet41.xml"/>
  <Override ContentType="application/vnd.openxmlformats-officedocument.spreadsheetml.worksheet+xml" PartName="/xl/worksheets/sheet5.xml"/>
  <Override ContentType="application/vnd.openxmlformats-officedocument.spreadsheetml.worksheet+xml" PartName="/xl/worksheets/sheet50.xml"/>
  <Override ContentType="application/vnd.openxmlformats-officedocument.spreadsheetml.worksheet+xml" PartName="/xl/worksheets/sheet24.xml"/>
  <Override ContentType="application/vnd.openxmlformats-officedocument.spreadsheetml.worksheet+xml" PartName="/xl/worksheets/sheet33.xml"/>
  <Override ContentType="application/vnd.openxmlformats-officedocument.spreadsheetml.worksheet+xml" PartName="/xl/worksheets/sheet39.xml"/>
  <Override ContentType="application/vnd.openxmlformats-officedocument.spreadsheetml.worksheet+xml" PartName="/xl/worksheets/sheet12.xml"/>
  <Override ContentType="application/vnd.openxmlformats-officedocument.spreadsheetml.worksheet+xml" PartName="/xl/worksheets/sheet42.xml"/>
  <Override ContentType="application/vnd.openxmlformats-officedocument.spreadsheetml.worksheet+xml" PartName="/xl/worksheets/sheet55.xml"/>
  <Override ContentType="application/vnd.openxmlformats-officedocument.spreadsheetml.worksheet+xml" PartName="/xl/worksheets/sheet56.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43.xml"/>
  <Override ContentType="application/vnd.openxmlformats-officedocument.spreadsheetml.worksheet+xml" PartName="/xl/worksheets/sheet57.xml"/>
  <Override ContentType="application/vnd.openxmlformats-officedocument.spreadsheetml.worksheet+xml" PartName="/xl/worksheets/sheet14.xml"/>
  <Override ContentType="application/vnd.openxmlformats-officedocument.spreadsheetml.worksheet+xml" PartName="/xl/worksheets/sheet44.xml"/>
  <Override ContentType="application/vnd.openxmlformats-officedocument.spreadsheetml.worksheet+xml" PartName="/xl/worksheets/sheet13.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7.xml"/>
  <Override ContentType="application/vnd.openxmlformats-officedocument.spreadsheetml.worksheet+xml" PartName="/xl/worksheets/sheet28.xml"/>
  <Override ContentType="application/vnd.openxmlformats-officedocument.spreadsheetml.worksheet+xml" PartName="/xl/worksheets/sheet53.xml"/>
  <Override ContentType="application/vnd.openxmlformats-officedocument.spreadsheetml.worksheet+xml" PartName="/xl/worksheets/sheet10.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45.xml"/>
  <Override ContentType="application/vnd.openxmlformats-officedocument.spreadsheetml.worksheet+xml" PartName="/xl/worksheets/sheet36.xml"/>
  <Override ContentType="application/vnd.openxmlformats-officedocument.spreadsheetml.worksheet+xml" PartName="/xl/worksheets/sheet46.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54.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9.xml"/>
  <Override ContentType="application/vnd.openxmlformats-officedocument.spreadsheetml.worksheet+xml" PartName="/xl/worksheets/sheet47.xml"/>
  <Override ContentType="application/vnd.openxmlformats-officedocument.spreadsheetml.worksheet+xml" PartName="/xl/worksheets/sheet4.xml"/>
  <Override ContentType="application/vnd.openxmlformats-officedocument.spreadsheetml.worksheet+xml" PartName="/xl/worksheets/sheet17.xml"/>
  <Override ContentType="application/vnd.openxmlformats-officedocument.spreadsheetml.worksheet+xml" PartName="/xl/worksheets/sheet51.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52.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48.xml"/>
  <Override ContentType="application/vnd.openxmlformats-officedocument.spreadsheetml.worksheet+xml" PartName="/xl/worksheets/sheet22.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9.xml"/>
  <Override ContentType="application/vnd.openxmlformats-officedocument.drawing+xml" PartName="/xl/drawings/drawing56.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30.xml"/>
  <Override ContentType="application/vnd.openxmlformats-officedocument.drawing+xml" PartName="/xl/drawings/drawing47.xml"/>
  <Override ContentType="application/vnd.openxmlformats-officedocument.drawing+xml" PartName="/xl/drawings/drawing21.xml"/>
  <Override ContentType="application/vnd.openxmlformats-officedocument.drawing+xml" PartName="/xl/drawings/drawing5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48.xml"/>
  <Override ContentType="application/vnd.openxmlformats-officedocument.drawing+xml" PartName="/xl/drawings/drawing2.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53.xml"/>
  <Override ContentType="application/vnd.openxmlformats-officedocument.drawing+xml" PartName="/xl/drawings/drawing6.xml"/>
  <Override ContentType="application/vnd.openxmlformats-officedocument.drawing+xml" PartName="/xl/drawings/drawing40.xml"/>
  <Override ContentType="application/vnd.openxmlformats-officedocument.drawing+xml" PartName="/xl/drawings/drawing36.xml"/>
  <Override ContentType="application/vnd.openxmlformats-officedocument.drawing+xml" PartName="/xl/drawings/drawing23.xml"/>
  <Override ContentType="application/vnd.openxmlformats-officedocument.drawing+xml" PartName="/xl/drawings/drawing49.xml"/>
  <Override ContentType="application/vnd.openxmlformats-officedocument.drawing+xml" PartName="/xl/drawings/drawing38.xml"/>
  <Override ContentType="application/vnd.openxmlformats-officedocument.drawing+xml" PartName="/xl/drawings/drawing19.xml"/>
  <Override ContentType="application/vnd.openxmlformats-officedocument.drawing+xml" PartName="/xl/drawings/drawing41.xml"/>
  <Override ContentType="application/vnd.openxmlformats-officedocument.drawing+xml" PartName="/xl/drawings/drawing5.xml"/>
  <Override ContentType="application/vnd.openxmlformats-officedocument.drawing+xml" PartName="/xl/drawings/drawing54.xml"/>
  <Override ContentType="application/vnd.openxmlformats-officedocument.drawing+xml" PartName="/xl/drawings/drawing55.xml"/>
  <Override ContentType="application/vnd.openxmlformats-officedocument.drawing+xml" PartName="/xl/drawings/drawing24.xml"/>
  <Override ContentType="application/vnd.openxmlformats-officedocument.drawing+xml" PartName="/xl/drawings/drawing42.xml"/>
  <Override ContentType="application/vnd.openxmlformats-officedocument.drawing+xml" PartName="/xl/drawings/drawing11.xml"/>
  <Override ContentType="application/vnd.openxmlformats-officedocument.drawing+xml" PartName="/xl/drawings/drawing37.xml"/>
  <Override ContentType="application/vnd.openxmlformats-officedocument.drawing+xml" PartName="/xl/drawings/drawing26.xml"/>
  <Override ContentType="application/vnd.openxmlformats-officedocument.drawing+xml" PartName="/xl/drawings/drawing51.xml"/>
  <Override ContentType="application/vnd.openxmlformats-officedocument.drawing+xml" PartName="/xl/drawings/drawing9.xml"/>
  <Override ContentType="application/vnd.openxmlformats-officedocument.drawing+xml" PartName="/xl/drawings/drawing17.xml"/>
  <Override ContentType="application/vnd.openxmlformats-officedocument.drawing+xml" PartName="/xl/drawings/drawing43.xml"/>
  <Override ContentType="application/vnd.openxmlformats-officedocument.drawing+xml" PartName="/xl/drawings/drawing25.xml"/>
  <Override ContentType="application/vnd.openxmlformats-officedocument.drawing+xml" PartName="/xl/drawings/drawing34.xml"/>
  <Override ContentType="application/vnd.openxmlformats-officedocument.drawing+xml" PartName="/xl/drawings/drawing27.xml"/>
  <Override ContentType="application/vnd.openxmlformats-officedocument.drawing+xml" PartName="/xl/drawings/drawing52.xml"/>
  <Override ContentType="application/vnd.openxmlformats-officedocument.drawing+xml" PartName="/xl/drawings/drawing44.xml"/>
  <Override ContentType="application/vnd.openxmlformats-officedocument.drawing+xml" PartName="/xl/drawings/drawing7.xml"/>
  <Override ContentType="application/vnd.openxmlformats-officedocument.drawing+xml" PartName="/xl/drawings/drawing18.xml"/>
  <Override ContentType="application/vnd.openxmlformats-officedocument.drawing+xml" PartName="/xl/drawings/drawing35.xml"/>
  <Override ContentType="application/vnd.openxmlformats-officedocument.drawing+xml" PartName="/xl/drawings/drawing58.xml"/>
  <Override ContentType="application/vnd.openxmlformats-officedocument.drawing+xml" PartName="/xl/drawings/drawing45.xml"/>
  <Override ContentType="application/vnd.openxmlformats-officedocument.drawing+xml" PartName="/xl/drawings/drawing28.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2.xml"/>
  <Override ContentType="application/vnd.openxmlformats-officedocument.drawing+xml" PartName="/xl/drawings/drawing33.xml"/>
  <Override ContentType="application/vnd.openxmlformats-officedocument.drawing+xml" PartName="/xl/drawings/drawing46.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29.xml"/>
  <Override ContentType="application/vnd.openxmlformats-officedocument.drawing+xml" PartName="/xl/drawings/drawing50.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visible" name="Shareholding Pattern" sheetId="5" r:id="rId8"/>
    <sheet state="hidden" name="IndHUF" sheetId="6" r:id="rId9"/>
    <sheet state="hidden" name="SBO" sheetId="7" r:id="rId10"/>
    <sheet state="hidden" name="CGAndSG" sheetId="8" r:id="rId11"/>
    <sheet state="visible" name="Banks" sheetId="9" r:id="rId12"/>
    <sheet state="hidden" name="OtherIND" sheetId="10" r:id="rId13"/>
    <sheet state="visible" name="Individuals" sheetId="11" r:id="rId14"/>
    <sheet state="visible" name="Government" sheetId="12" r:id="rId15"/>
    <sheet state="visible" name="Institutions" sheetId="13" r:id="rId16"/>
    <sheet state="visible" name="FPIPromoter" sheetId="14" r:id="rId17"/>
    <sheet state="visible" name="OtherForeign" sheetId="15" r:id="rId18"/>
    <sheet state="visible" name="MutuaFund" sheetId="16" r:id="rId19"/>
    <sheet state="visible" name="VentureCap" sheetId="17" r:id="rId20"/>
    <sheet state="visible" name="AIF" sheetId="18" r:id="rId21"/>
    <sheet state="visible" name="FVC" sheetId="19" r:id="rId22"/>
    <sheet state="visible" name="FPI_Insti" sheetId="20" r:id="rId23"/>
    <sheet state="hidden" name="Bank_Insti" sheetId="21" r:id="rId24"/>
    <sheet state="visible" name="Insurance" sheetId="22" r:id="rId25"/>
    <sheet state="visible" name="Bodies Corporate" sheetId="23" r:id="rId26"/>
    <sheet state="hidden" name="Foreign Companies" sheetId="24" r:id="rId27"/>
    <sheet state="hidden" name="Foreign Nationals" sheetId="25" r:id="rId28"/>
    <sheet state="hidden" name="Non Resident Indians (NRIs)" sheetId="26" r:id="rId29"/>
    <sheet state="visible" name="Investor Education" sheetId="27" r:id="rId30"/>
    <sheet state="visible" name="Trusts where any person" sheetId="28" r:id="rId31"/>
    <sheet state="visible" name="Relatives of promoters" sheetId="29" r:id="rId32"/>
    <sheet state="visible" name="Key Managerial Personnel" sheetId="30" r:id="rId33"/>
    <sheet state="visible" name="Directors and their relatives" sheetId="31" r:id="rId34"/>
    <sheet state="visible" name="Associate companies_Subsidiar" sheetId="32" r:id="rId35"/>
    <sheet state="visible" name="Shareholding by Companies" sheetId="33" r:id="rId36"/>
    <sheet state="visible" name="State Government_Governor" sheetId="34" r:id="rId37"/>
    <sheet state="visible" name="CG&amp;SG&amp;PI" sheetId="35" r:id="rId38"/>
    <sheet state="hidden" name="Other_Insti (Foreign)" sheetId="36" r:id="rId39"/>
    <sheet state="hidden" name="Other_Insti" sheetId="37" r:id="rId40"/>
    <sheet state="visible" name="Foreign Portfolio Category II" sheetId="38" r:id="rId41"/>
    <sheet state="visible" name="Sovereign Wealth(Foreign)" sheetId="39" r:id="rId42"/>
    <sheet state="visible" name="Foreign Direct Investment" sheetId="40" r:id="rId43"/>
    <sheet state="visible" name="Other Financial Institutions" sheetId="41" r:id="rId44"/>
    <sheet state="visible" name="Sovereign Wealth(Domestic)" sheetId="42" r:id="rId45"/>
    <sheet state="visible" name="AssetReconstruct" sheetId="43" r:id="rId46"/>
    <sheet state="visible" name="Pension" sheetId="44" r:id="rId47"/>
    <sheet state="hidden" name="Indivisual(aI)" sheetId="45" r:id="rId48"/>
    <sheet state="hidden" name="Indivisual(aII)" sheetId="46" r:id="rId49"/>
    <sheet state="visible" name="NBFC" sheetId="47" r:id="rId50"/>
    <sheet state="hidden" name="EmpTrust" sheetId="48" r:id="rId51"/>
    <sheet state="visible" name="OD" sheetId="49" r:id="rId52"/>
    <sheet state="hidden" name="Other_NonInsti" sheetId="50" r:id="rId53"/>
    <sheet state="visible" name="Annexure B" sheetId="51" r:id="rId54"/>
    <sheet state="hidden" name="Taxonomy" sheetId="52" r:id="rId55"/>
    <sheet state="visible" name="DRHolder" sheetId="53" r:id="rId56"/>
    <sheet state="visible" name="EBT" sheetId="54" r:id="rId57"/>
    <sheet state="visible" name="Unclaimed_Prom" sheetId="55" r:id="rId58"/>
    <sheet state="hidden" name="TextBlock" sheetId="56" r:id="rId59"/>
    <sheet state="visible" name="PAC_Public" sheetId="57" r:id="rId60"/>
    <sheet state="visible" name="Unclaimed_Public" sheetId="58" r:id="rId61"/>
  </sheets>
  <definedNames>
    <definedName name="yy">GeneralInfo!$S$1:$S$5</definedName>
    <definedName name="pre">GeneralInfo!$S$1:$S$3</definedName>
    <definedName name="half">GeneralInfo!$S$4:$S$5</definedName>
    <definedName name="AR">Banks!$AA$7</definedName>
    <definedName hidden="1" localSheetId="51" name="_xlnm._FilterDatabase">Taxonomy!$A$1:$E$238</definedName>
  </definedNames>
  <calcPr/>
</workbook>
</file>

<file path=xl/sharedStrings.xml><?xml version="1.0" encoding="utf-8"?>
<sst xmlns="http://schemas.openxmlformats.org/spreadsheetml/2006/main" count="4515" uniqueCount="887">
  <si>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</si>
  <si>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</si>
  <si>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</si>
  <si>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</si>
  <si>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</si>
  <si>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</si>
  <si>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</si>
  <si>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</si>
  <si>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</si>
  <si>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</si>
  <si>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</si>
  <si>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</si>
  <si>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</si>
  <si>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</si>
  <si>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</si>
  <si>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</si>
  <si>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</si>
  <si>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</si>
  <si>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</si>
  <si>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</si>
  <si>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</si>
  <si>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</si>
  <si>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</si>
  <si>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</si>
  <si>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</si>
  <si>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</si>
  <si>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</si>
  <si>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</si>
  <si>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Annexure B</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</si>
  <si>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</si>
  <si>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</si>
  <si>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</si>
  <si>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</si>
  <si>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</si>
  <si>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</si>
  <si>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</si>
  <si>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</si>
  <si>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</si>
  <si>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</si>
  <si>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</si>
  <si>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</si>
  <si>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</si>
  <si>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</si>
  <si>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</si>
  <si>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</si>
  <si>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</si>
  <si>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</si>
  <si>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</si>
  <si>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</si>
  <si>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</si>
  <si>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</si>
  <si>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</si>
  <si>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</si>
  <si>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</si>
  <si>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</si>
  <si>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</si>
  <si>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</si>
  <si>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</si>
  <si>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</si>
  <si>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</si>
  <si>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</si>
  <si>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</si>
  <si>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</si>
  <si>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</si>
  <si>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</si>
  <si>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</si>
  <si>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</si>
  <si>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</si>
  <si>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</si>
  <si>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</si>
  <si>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</si>
  <si>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</si>
  <si>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</si>
  <si>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</si>
  <si>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</si>
  <si>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</si>
  <si>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</si>
  <si>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</si>
  <si>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</si>
  <si>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</si>
  <si>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</si>
  <si>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30-09-2022</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</si>
  <si>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</si>
  <si>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</si>
  <si>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</si>
  <si>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</si>
  <si>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</si>
  <si>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</si>
  <si>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</si>
  <si>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</si>
  <si>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</si>
  <si>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</si>
  <si>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</si>
  <si>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</si>
  <si>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</si>
  <si>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</si>
  <si>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</si>
  <si>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</si>
  <si>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</si>
  <si>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</si>
  <si>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</si>
  <si>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</si>
  <si>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</si>
  <si>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</si>
  <si>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</si>
  <si>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</si>
  <si>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</si>
  <si>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</si>
  <si>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</si>
  <si>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</si>
  <si>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</si>
  <si>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</si>
  <si>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</si>
  <si>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</si>
  <si>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</si>
  <si>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</si>
  <si>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</si>
  <si>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</si>
  <si>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</si>
  <si>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</si>
  <si>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</si>
  <si>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</si>
  <si>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</si>
  <si>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</si>
  <si>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</si>
  <si>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</si>
  <si>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</si>
  <si>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</si>
  <si>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</si>
  <si>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</si>
  <si>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</si>
  <si>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</si>
  <si>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</si>
  <si>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</si>
  <si>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</si>
  <si>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</si>
  <si>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</si>
  <si>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</si>
  <si>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</si>
  <si>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</si>
  <si>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</si>
  <si>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</si>
  <si>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</si>
  <si>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</si>
  <si>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</si>
  <si>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</si>
  <si>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</si>
  <si>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Number of share under sub category one</t>
  </si>
  <si>
    <t>Number of share under sub category two</t>
  </si>
  <si>
    <t>Number of share under sub category three</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</si>
  <si>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</si>
  <si>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</si>
  <si>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</si>
  <si>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</si>
  <si>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</si>
  <si>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</si>
  <si>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</si>
  <si>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</si>
  <si>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</si>
  <si>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</si>
  <si>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</si>
  <si>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</si>
  <si>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</si>
  <si>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</si>
  <si>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</si>
  <si>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</si>
  <si>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</si>
  <si>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</si>
  <si>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Sub-categorization of shares</t>
  </si>
  <si>
    <t>No of Voting  (XIV)  Rights</t>
  </si>
  <si>
    <t>Total as a % of
(A+B+C)</t>
  </si>
  <si>
    <t>Shareholding (No. of shares) under</t>
  </si>
  <si>
    <t>Class
eg:
X</t>
  </si>
  <si>
    <t>Class
eg:y</t>
  </si>
  <si>
    <t>Total</t>
  </si>
  <si>
    <t>No.
(a)</t>
  </si>
  <si>
    <t>As a % of total Shares held
(b)</t>
  </si>
  <si>
    <t>Sub-category (i)</t>
  </si>
  <si>
    <t>Sub-category (ii)</t>
  </si>
  <si>
    <t>Sub-category (iii)</t>
  </si>
  <si>
    <t>(A)</t>
  </si>
  <si>
    <t>Promoter &amp; Promoter Group</t>
  </si>
  <si>
    <t>(B)</t>
  </si>
  <si>
    <t>Public</t>
  </si>
  <si>
    <t>(C)</t>
  </si>
  <si>
    <t>(C1)</t>
  </si>
  <si>
    <t>Shares underlying DRs</t>
  </si>
  <si>
    <t>(C2)</t>
  </si>
  <si>
    <t>Shares held by Employee Trusts</t>
  </si>
  <si>
    <t>Number of warrant and convertible securities</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</si>
  <si>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</si>
  <si>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</si>
  <si>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</si>
  <si>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</si>
  <si>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</si>
  <si>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</si>
  <si>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</si>
  <si>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</si>
  <si>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</si>
  <si>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</si>
  <si>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</si>
  <si>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Individuals or Hindu undivided family [Member]</t>
  </si>
  <si>
    <t>IndHUF</t>
  </si>
  <si>
    <t>IndividualsOrHUFDomain</t>
  </si>
  <si>
    <t>DetailsSharesHeldByIndividualsOrHUFAxis</t>
  </si>
  <si>
    <t>(b)</t>
  </si>
  <si>
    <t>Central  Government/ State Government(s)</t>
  </si>
  <si>
    <t>Central government or State government(s) [Member]</t>
  </si>
  <si>
    <t>CGAndSG</t>
  </si>
  <si>
    <t>CentralGovernmentOrStateGovernmentsDomain</t>
  </si>
  <si>
    <t>DetailsOfSharesHeldByCentralGovernmentOrStateGovernmentsAxis</t>
  </si>
  <si>
    <t>(c)</t>
  </si>
  <si>
    <t>Financial  Institutions/ Banks</t>
  </si>
  <si>
    <t>Indian - financial institutions or banks [Member]</t>
  </si>
  <si>
    <t>Banks</t>
  </si>
  <si>
    <t>IndianFinancialInstitutionsOrBanksDomain</t>
  </si>
  <si>
    <t>DetailsOfSharesHeldByIndianFinancialInstitutionsOrBanksAxis</t>
  </si>
  <si>
    <t>(d)</t>
  </si>
  <si>
    <t>Any Other (specify)</t>
  </si>
  <si>
    <t>Other Indian shareholders [Member]</t>
  </si>
  <si>
    <t>OtherIND</t>
  </si>
  <si>
    <t>OthersIndianShareholdersDomain</t>
  </si>
  <si>
    <t>DetailsOfSharesHeldByOthersIndianShareholdersAxis</t>
  </si>
  <si>
    <t>Sub-Total (A)(1)</t>
  </si>
  <si>
    <t>Indian [Member]</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</si>
  <si>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</si>
  <si>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</si>
  <si>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</si>
  <si>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</si>
  <si>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</si>
  <si>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</si>
  <si>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</si>
  <si>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</si>
  <si>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</si>
  <si>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Non-resident individuals or foreign individuals [Member]</t>
  </si>
  <si>
    <t>Institutions</t>
  </si>
  <si>
    <t>ForeignInstitutionsDomain</t>
  </si>
  <si>
    <t>DetailsOfSharesHeldByForeignInstitutionsAxis</t>
  </si>
  <si>
    <t>Foreign - Government [Member]</t>
  </si>
  <si>
    <t>FPIPromoter</t>
  </si>
  <si>
    <t>ForeignPortfolioInvestorDomain</t>
  </si>
  <si>
    <t>DetailsOfSharesHeldByForeignPortfolioInvestorAxis</t>
  </si>
  <si>
    <t>Foreign - institutions [Member]</t>
  </si>
  <si>
    <t>OtherForeign</t>
  </si>
  <si>
    <t>OtherForeignShareholdersDomain</t>
  </si>
  <si>
    <t>DetailsOfSharesHeldByOtherForeignShareholdersAxis</t>
  </si>
  <si>
    <t>Foreign Portfolio Investor</t>
  </si>
  <si>
    <t>Foreign portfolio investor [Member]</t>
  </si>
  <si>
    <t>(e)</t>
  </si>
  <si>
    <t>Other foreign shareholders [Member]</t>
  </si>
  <si>
    <t>Sub-Total (A)(2)</t>
  </si>
  <si>
    <t>Foreign [Member]</t>
  </si>
  <si>
    <t xml:space="preserve">Total Shareholding of Promoter and Promoter Group (A)=(A)(1)+(A)(2) </t>
  </si>
  <si>
    <t>Shareholding of promoter and promoter group [Member]</t>
  </si>
  <si>
    <t>Details of Shares which remain unclaimed for Promoter &amp; Promoter Group</t>
  </si>
  <si>
    <t>B</t>
  </si>
  <si>
    <t>Table III - Statement showing shareholding pattern of the Public shareholder</t>
  </si>
  <si>
    <t xml:space="preserve">Note : Kindly show details of shareholders having more than one percentage of total no of shares. Please refer software manual. </t>
  </si>
  <si>
    <t>Institutions (Domestic)</t>
  </si>
  <si>
    <t>Mutual Funds</t>
  </si>
  <si>
    <t>Mutual funds or UTI [Member]</t>
  </si>
  <si>
    <t>MutuaFund</t>
  </si>
  <si>
    <t>MutualFundsOrUtiDomain</t>
  </si>
  <si>
    <t>DetailsOfSharesHeldByMutualFundsOrUtiAxis</t>
  </si>
  <si>
    <t>Venture Capital Funds</t>
  </si>
  <si>
    <t>Venture capital funds [Member]</t>
  </si>
  <si>
    <t>VentureCap</t>
  </si>
  <si>
    <t>VentureCapitalFundsDomain</t>
  </si>
  <si>
    <t>DetailsOfSharesHeldByVentureCapitalFundsAxis</t>
  </si>
  <si>
    <t>Alternate Investment Funds</t>
  </si>
  <si>
    <t>Alternative investment funds [Member]</t>
  </si>
  <si>
    <t>AIF</t>
  </si>
  <si>
    <t>AlternativeInvestmentFundsDomain</t>
  </si>
  <si>
    <t>DetailsOfSharesHeldByAlternativeInvestmentFundsAxis</t>
  </si>
  <si>
    <t>Banks [Member]</t>
  </si>
  <si>
    <t>Bank_Insti</t>
  </si>
  <si>
    <t>DetailsOfSharesHeldByBanksDomain</t>
  </si>
  <si>
    <t>DetailsOfSharesHeldByBanksAxis</t>
  </si>
  <si>
    <t>Insurance  Companies</t>
  </si>
  <si>
    <t>Insurance Companies [Member]</t>
  </si>
  <si>
    <t>Insurance</t>
  </si>
  <si>
    <t>InsuranceCompaniesDomain</t>
  </si>
  <si>
    <t>DetailsOfSharesHeldByInsuranceCompaniesAxis</t>
  </si>
  <si>
    <t>(f)</t>
  </si>
  <si>
    <t>Provident Funds/ Pension Funds</t>
  </si>
  <si>
    <t>Provident Funds or pension funds [Member]</t>
  </si>
  <si>
    <t>Pension</t>
  </si>
  <si>
    <t>ProvidentFundsOrPensionFundsDomain</t>
  </si>
  <si>
    <t>DetailsOfSharesHeldByProvidentFundsOrPensionFundsAxis</t>
  </si>
  <si>
    <t>(g)</t>
  </si>
  <si>
    <t>Asset reconstruction companies</t>
  </si>
  <si>
    <t>Asset reconstruction companies [Member]</t>
  </si>
  <si>
    <t>AssetReconstruct</t>
  </si>
  <si>
    <t>DetailsOfSharesHeldByAssetReconstructionCompaniesDomain</t>
  </si>
  <si>
    <t>DetailsOfSharesHeldByAssetReconstructionCompaniesAxis</t>
  </si>
  <si>
    <t>(h)</t>
  </si>
  <si>
    <t>Sovereign Wealth Funds</t>
  </si>
  <si>
    <t>Sovereign wealth funds domestic [Member]</t>
  </si>
  <si>
    <t>Sovereign Wealth(Domestic)</t>
  </si>
  <si>
    <t>DetailsOfSharesHeldBySovereignWealthFundsDomesticDomain</t>
  </si>
  <si>
    <t>DetailsOfSharesHeldBySovereignWealthFundsDomesticAxis</t>
  </si>
  <si>
    <t>(i)</t>
  </si>
  <si>
    <t>NBFCs registered with RBI</t>
  </si>
  <si>
    <t>NBFCs registered with RBI [Member]</t>
  </si>
  <si>
    <t>NBFC</t>
  </si>
  <si>
    <t>NBFCsRegisteredWithRbiDomain</t>
  </si>
  <si>
    <t>DetailsOfSharesHeldByNBFCsRegisteredWithRbiAxis</t>
  </si>
  <si>
    <t>(j)</t>
  </si>
  <si>
    <t>Other Financial Institutions</t>
  </si>
  <si>
    <t>Other financial institutions [Member]</t>
  </si>
  <si>
    <t>DetailsOfSharesHeldByOtherFinancialInstitutionsDomain</t>
  </si>
  <si>
    <t>DetailsOfSharesHeldByOtherFinancialInstitutionsAxis</t>
  </si>
  <si>
    <t>(k)</t>
  </si>
  <si>
    <t>Other institutions domestic [Member]</t>
  </si>
  <si>
    <t>Other_Insti</t>
  </si>
  <si>
    <t>DetailsOfSharesHeldByOtherInstitutionsDomesticDomain</t>
  </si>
  <si>
    <t>DetailsOfSharesHeldByOtherInstitutionsDomesticAxis</t>
  </si>
  <si>
    <t>Sub-Total (B)(1)</t>
  </si>
  <si>
    <t>Institutions domestic [Member]</t>
  </si>
  <si>
    <t>Institutions (Foreign)</t>
  </si>
  <si>
    <t>Foreign Direct Investment</t>
  </si>
  <si>
    <t>Foreign direct investment [Member]</t>
  </si>
  <si>
    <t>DetailsOfSharesHeldByForeignDirectInvestmentDomain</t>
  </si>
  <si>
    <t>DetailsOfSharesHeldByForeignDirectInvestmentAxis</t>
  </si>
  <si>
    <t>Foreign Venture Capital Investors</t>
  </si>
  <si>
    <t>Foreign venture capital investors [Member]</t>
  </si>
  <si>
    <t>FVC</t>
  </si>
  <si>
    <t>ForeignVentureCapitalInvestorsDomain</t>
  </si>
  <si>
    <t>DetailsOfSharesHeldByForeignVentureCapitalInvestorsAxis</t>
  </si>
  <si>
    <t>Sovereign wealth funds foreign [Member]</t>
  </si>
  <si>
    <t>Sovereign Wealth(Foreign)</t>
  </si>
  <si>
    <t>DetailsOfSharesHeldBySovereignWealthFundsForeignDomain</t>
  </si>
  <si>
    <t>DetailsOfSharesHeldBySovereignWealthFundsForeignAxis</t>
  </si>
  <si>
    <t>Foreign Portfolio Investors</t>
  </si>
  <si>
    <t>Institutions foreign portfolio investor catergory one [Member]</t>
  </si>
  <si>
    <t>FPI_Insti</t>
  </si>
  <si>
    <t>DetailsOfSharesHeldByInstitutionsForeignPortfolioInvestorOneDomain</t>
  </si>
  <si>
    <t>DetailsOfSharesHeldByInstitutionsForeignPortfolioInvestorOneAxis</t>
  </si>
  <si>
    <t>Foreign Portfolio Investors Category II</t>
  </si>
  <si>
    <t>Institutions foreign portfolio investor catergory two [Member]</t>
  </si>
  <si>
    <t>Foreign Portfolio Category II</t>
  </si>
  <si>
    <t>DetailsOfSharesHeldByInstitutionsForeignPortfolioInvestorTwoDomain</t>
  </si>
  <si>
    <t>DetailsOfSharesHeldByInstitutionsForeignPortfolioInvestorTwoAxis</t>
  </si>
  <si>
    <t>Overseas Depositories (holding DRs) (balancing figure)</t>
  </si>
  <si>
    <t>Overseas Depositories [Member]</t>
  </si>
  <si>
    <t>OD</t>
  </si>
  <si>
    <t>OverseasDepositoriesDomain</t>
  </si>
  <si>
    <t>DetailsOfSharesHeldByOverseasDepositoriesAxis</t>
  </si>
  <si>
    <t>Other institutions foreign [Member]</t>
  </si>
  <si>
    <t>Other_Insti (Foreign)</t>
  </si>
  <si>
    <t>DetailsOfSharesHeldByOtherInstitutionsForeignDomain</t>
  </si>
  <si>
    <t>DetailsOfSharesHeldByOtherInstitutionsForeignAxis</t>
  </si>
  <si>
    <t>Sub-Total (B)(2)</t>
  </si>
  <si>
    <t>Institutions foreign [Member]</t>
  </si>
  <si>
    <t>(3)</t>
  </si>
  <si>
    <t>Central Government / State Government(s)</t>
  </si>
  <si>
    <t>Central  Government/  State  Government(s)/ President of India</t>
  </si>
  <si>
    <t>Central government or president of india [Member]</t>
  </si>
  <si>
    <t>CG&amp;SG&amp;PI</t>
  </si>
  <si>
    <t>DetailsOfSharesHeldByCentralGovernmentOrPresidentOfIndiaDomain</t>
  </si>
  <si>
    <t>DetailsOfSharesHeldByCentralGovernmentOrPresidentOfIndiaAxis</t>
  </si>
  <si>
    <t>State Government / Governor</t>
  </si>
  <si>
    <t>State governments or governors [Member]</t>
  </si>
  <si>
    <t>State Government_Governor</t>
  </si>
  <si>
    <t>DetailsOfSharesHeldByStateGovernmentsOrGovernorsDomain</t>
  </si>
  <si>
    <t>DetailsOfSharesHeldByStateGovernmentsOrGovernorsAxis</t>
  </si>
  <si>
    <t>Shareholding by Companies or Bodies Corporate where Central / State Government is a promoter</t>
  </si>
  <si>
    <t>Shareholding by companies or bodies corporatewhere central or state government is promoter [Member]</t>
  </si>
  <si>
    <t>Shareholding by Companies</t>
  </si>
  <si>
    <t>DetailsOfSharesHeldByShareholdingByCompaniesOrBodiesCorporatewhereCentralOrStateGovernmentIsPromoterDomain</t>
  </si>
  <si>
    <t>DetailsOfSharesHeldByShareholdingByCompaniesOrBodiesCorporatewhereCentralOrStateGovernmentIsPromoterAxis</t>
  </si>
  <si>
    <t>Sub-Total (B)(3)</t>
  </si>
  <si>
    <t>Goverments [Member]</t>
  </si>
  <si>
    <t>(4)</t>
  </si>
  <si>
    <t>Non-institutions</t>
  </si>
  <si>
    <t>Associate companies / Subsidiaries</t>
  </si>
  <si>
    <t>Associate companies or subsidiaries [Member]</t>
  </si>
  <si>
    <t>Associate companies_Subsidiar</t>
  </si>
  <si>
    <t>DetailsOfSharesHeldByAssociateCompaniesOrSubsidiariesDomain</t>
  </si>
  <si>
    <t>DetailsOfSharesHeldByAssociateCompaniesOrSubsidiariesAxis</t>
  </si>
  <si>
    <t>Directors and their relatives (excluding independent directors and nominee directors)</t>
  </si>
  <si>
    <t>Directors and directors relatives [Member]</t>
  </si>
  <si>
    <t>Directors and their relatives</t>
  </si>
  <si>
    <t>DetailsOfSharesHeldByDirectorsAndDirectorsRelativesDomain</t>
  </si>
  <si>
    <t>DetailsOfSharesHeldByDirectorsAndDirectorsRelativesAxis</t>
  </si>
  <si>
    <t>Key Managerial Personnel</t>
  </si>
  <si>
    <t>Key managerial personnel [Member]</t>
  </si>
  <si>
    <t>DetailsOfSharesHeldByKeyManagerialPersonnelDomain</t>
  </si>
  <si>
    <t>DetailsOfSharesHeldByKeyManagerialPersonnelAxis</t>
  </si>
  <si>
    <t>Relatives of promoters (other than ‘immediate relatives’ of promoters disclosed under ‘Promoter and Promoter Group’ category)</t>
  </si>
  <si>
    <t>Relatives of promoters other than promoter group [Member]</t>
  </si>
  <si>
    <t>Relatives of promoters</t>
  </si>
  <si>
    <t>DetailsOfSharesHeldByRelativesOfPromotersOtherThanPromoterGroupDomain</t>
  </si>
  <si>
    <t>DetailsOfSharesHeldByRelativesOfPromotersOtherThanPromoterGroupAxis</t>
  </si>
  <si>
    <t>Trusts where any person belonging to 'Promoter and Promoter Group' category is 'trustee', 'beneficiary', or 'author of the trust'</t>
  </si>
  <si>
    <t>Trusts where any person belonging to promoter and promoter group isis trustee or beneficiary or author of trust [Member]</t>
  </si>
  <si>
    <t>Trusts where any person</t>
  </si>
  <si>
    <t>DetailsOfSharesHeldByTrustsWhereAnyPersonBelongingToPromoterAndPromoterGroupIsisTrusteeOrBeneficiaryOrAuthorOfTrustDomain</t>
  </si>
  <si>
    <t>DetailsOfSharesHeldByTrustsWhereAnyPersonBelongingToPromoterAndPromoterGroupIsisTrusteeOrBeneficiaryOrAuthorOfTrustAxis</t>
  </si>
  <si>
    <t>Investor Education and Protection Fund (IEPF)</t>
  </si>
  <si>
    <t>Investor education and protection fund [Member]</t>
  </si>
  <si>
    <t>Investor Education</t>
  </si>
  <si>
    <t>DetailsOfSharesHeldByInvestorEducationAndProtectionFundDomain</t>
  </si>
  <si>
    <t>DetailsOfSharesHeldByInvestorEducationAndProtectionFundAxis</t>
  </si>
  <si>
    <t>'Indivisual(aI)'!F12</t>
  </si>
  <si>
    <t>Resident individual shareholders holding nominal share capital up to rs two lakh [Member]</t>
  </si>
  <si>
    <t>Indivisual(aI)</t>
  </si>
  <si>
    <t>DetailsOfSharesHeldByResidentIndividualShareholdersHoldingNominalShareCapitalUpToRsTwoLakhDomain</t>
  </si>
  <si>
    <t>DetailsOfSharesHeldByResidentIndividualShareholdersHoldingNominalShareCapitalUpToRsTwoLakhAxis</t>
  </si>
  <si>
    <t>'Indivisual(aII)'!F12</t>
  </si>
  <si>
    <t>Resident individual shareholders holding nominal share capital in excess of rs two lakh [Member]</t>
  </si>
  <si>
    <t>Indivisual(aII)</t>
  </si>
  <si>
    <t>DetailsOfSharesHeldByResidentIndividualShareholdersHoldingNominalShareCapitalInExcessOfRsTwoLakhDomain</t>
  </si>
  <si>
    <t>DetailsOfSharesHeldByResidentIndividualShareholdersHoldingNominalShareCapitalInExcessOfRsTwoLakhAxis</t>
  </si>
  <si>
    <t>Non Resident Indians (NRIs)</t>
  </si>
  <si>
    <t>Non resident indians [Member]</t>
  </si>
  <si>
    <t>DetailsOfSharesHeldByNonResidentIndiansDomain</t>
  </si>
  <si>
    <t>DetailsOfSharesHeldByNonResidentIndiansAxis</t>
  </si>
  <si>
    <t>Foreign Nationals</t>
  </si>
  <si>
    <t>Foreign nationals [Member]</t>
  </si>
  <si>
    <t>DetailsOfSharesHeldByForeignNationalsDomain</t>
  </si>
  <si>
    <t>DetailsOfSharesHeldByForeignNationalsAxis</t>
  </si>
  <si>
    <t>Foreign Companies</t>
  </si>
  <si>
    <t>Foreign companies [Member]</t>
  </si>
  <si>
    <t>DetailsOfSharesHeldByForeignCompaniesDomain</t>
  </si>
  <si>
    <t>DetailsOfSharesHeldByForeignCompaniesAxis</t>
  </si>
  <si>
    <t>(l)</t>
  </si>
  <si>
    <t>Bodies Corporate</t>
  </si>
  <si>
    <t>Bodies corporate [Member]</t>
  </si>
  <si>
    <t>DetailsOfSharesHeldByBodiesCorporateDomain</t>
  </si>
  <si>
    <t>DetailsOfSharesHeldByBodiesCorporateAxis</t>
  </si>
  <si>
    <t>(m)</t>
  </si>
  <si>
    <t>Other non-institutions [Member]</t>
  </si>
  <si>
    <t>Other_NonInsti</t>
  </si>
  <si>
    <t>OtherNonInstitutionsDomain</t>
  </si>
  <si>
    <t>DetailsOfSharesHeldByOtherNonInstitutionsAxis</t>
  </si>
  <si>
    <t>Sub-Total (B)(4)</t>
  </si>
  <si>
    <t>Non-institutions [Member]</t>
  </si>
  <si>
    <t>Total Public Shareholding (B)=(B)(1)+(B)(2)+(B)(3)+(B)(4)</t>
  </si>
  <si>
    <t>Public shareholding [Member]</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</si>
  <si>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</si>
  <si>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</si>
  <si>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</si>
  <si>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</si>
  <si>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</si>
  <si>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</si>
  <si>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Custodian or DR holder [Member]</t>
  </si>
  <si>
    <t>DRHolder</t>
  </si>
  <si>
    <t>CustodianOrDRHolderDomain</t>
  </si>
  <si>
    <t>DetailsOfSharesHeldByCustodianOrDRHolderAxis</t>
  </si>
  <si>
    <t>( 2 )</t>
  </si>
  <si>
    <t>Employee Benefit Trust / Employee Welfare Trust under SEBI (Share Based Employee Benefits and Sweat Equity) Regulations, 2021</t>
  </si>
  <si>
    <t>Employee benefits trusts [Member]</t>
  </si>
  <si>
    <t>EBT</t>
  </si>
  <si>
    <t>EmployeeBenefitsTrustsDomain</t>
  </si>
  <si>
    <t>DetailsOfSharesHeldByEmployeeBenefitsTrustsAxis</t>
  </si>
  <si>
    <t>Total NonPromoter- Non Public  Shareholding 
(C)= (C)(1)+(C)(2)</t>
  </si>
  <si>
    <t>Shares held by non-promoter non-public shareholders [Member]</t>
  </si>
  <si>
    <t>Total ( A+B+C2 )</t>
  </si>
  <si>
    <t>Total (A+B+C )</t>
  </si>
  <si>
    <t>Shareholding pattern [Member]</t>
  </si>
  <si>
    <t>Disclosure of notes on shareholding pattern</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</si>
  <si>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</si>
  <si>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</si>
  <si>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</si>
  <si>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Name of shareholder</t>
  </si>
  <si>
    <t>Permanent account number of shareholder</t>
  </si>
  <si>
    <t>Reason for not providing PAN</t>
  </si>
  <si>
    <t>Shareholder type</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</si>
  <si>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</si>
  <si>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</si>
  <si>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</si>
  <si>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</si>
  <si>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</si>
  <si>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</si>
  <si>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</si>
  <si>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</si>
  <si>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</si>
  <si>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</si>
  <si>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</si>
  <si>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</si>
  <si>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</si>
  <si>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</si>
  <si>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</si>
  <si>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</si>
  <si>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</si>
  <si>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</si>
  <si>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</si>
  <si>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</si>
  <si>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</si>
  <si>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</si>
  <si>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Shares</t>
  </si>
  <si>
    <t>Voting rights SBO</t>
  </si>
  <si>
    <t>Rights on distributable dividend or any other distribution</t>
  </si>
  <si>
    <t>Exercise of control</t>
  </si>
  <si>
    <t>Exercise of significant influence</t>
  </si>
  <si>
    <t>Date of creation / acquisition of significant beneficial interest</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</si>
  <si>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</si>
  <si>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</si>
  <si>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</si>
  <si>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</si>
  <si>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</si>
  <si>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</si>
  <si>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</si>
  <si>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</si>
  <si>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</si>
  <si>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</si>
  <si>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</si>
  <si>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</si>
  <si>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</si>
  <si>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</si>
  <si>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</si>
  <si>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</si>
  <si>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</si>
  <si>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</si>
  <si>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</si>
  <si>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</si>
  <si>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Nita Dhiren Kothary</t>
  </si>
  <si>
    <t>Quest Fin- Cap Private Limited</t>
  </si>
  <si>
    <t>AAACQ0724C</t>
  </si>
  <si>
    <t xml:space="preserve"> 21-02-2022</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</si>
  <si>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</si>
  <si>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</si>
  <si>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</si>
  <si>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</si>
  <si>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</si>
  <si>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</si>
  <si>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</si>
  <si>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</si>
  <si>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</si>
  <si>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</si>
  <si>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</si>
  <si>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</si>
  <si>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</si>
  <si>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Category of other indian shareholders</t>
  </si>
  <si>
    <t>Category or more than one percentage</t>
  </si>
  <si>
    <t>Partnership Firms</t>
  </si>
  <si>
    <t>Person Acting in Concert</t>
  </si>
  <si>
    <t>Other</t>
  </si>
  <si>
    <t>Category</t>
  </si>
  <si>
    <t>No.
of the 
Shareholders
     (I)</t>
  </si>
  <si>
    <t>More than 1 percentage of shareholding</t>
  </si>
  <si>
    <t>A1(d)</t>
  </si>
  <si>
    <t>QUEST FIN-CAP LIMITED</t>
  </si>
  <si>
    <t>DHIREN BHOGILAL KOTHARY</t>
  </si>
  <si>
    <t>AAHPK0621J</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</si>
  <si>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</si>
  <si>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t>A2(a)</t>
  </si>
  <si>
    <t>Overseas corporate bodies</t>
  </si>
  <si>
    <t>A2(c)</t>
  </si>
  <si>
    <t>A2(d)</t>
  </si>
  <si>
    <t>Category of other foreign shareholders</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</si>
  <si>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</si>
  <si>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</si>
  <si>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</si>
  <si>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</si>
  <si>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</si>
  <si>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</si>
  <si>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</si>
  <si>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</si>
  <si>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</si>
  <si>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</si>
  <si>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</si>
  <si>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</si>
  <si>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</si>
  <si>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</si>
  <si>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</si>
  <si>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</si>
  <si>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B2(b)</t>
  </si>
  <si>
    <t>Click here to go back</t>
  </si>
  <si>
    <t>B2(d)</t>
  </si>
  <si>
    <t>Foreign Portfolio Investors Category I</t>
  </si>
  <si>
    <t>B1(d)</t>
  </si>
  <si>
    <t>B1(e)</t>
  </si>
  <si>
    <t>B4(l)</t>
  </si>
  <si>
    <t>B4(k)</t>
  </si>
  <si>
    <t>B4(j)</t>
  </si>
  <si>
    <t>B4(i)</t>
  </si>
  <si>
    <t>B4(f)</t>
  </si>
  <si>
    <t>B4(e)</t>
  </si>
  <si>
    <t>B4(d)</t>
  </si>
  <si>
    <t>B4(c)</t>
  </si>
  <si>
    <t>B4(b)</t>
  </si>
  <si>
    <t>B4(a)</t>
  </si>
  <si>
    <t>B3(c)</t>
  </si>
  <si>
    <t>B3(b)</t>
  </si>
  <si>
    <t>B3(a)</t>
  </si>
  <si>
    <t>Central  Government / President of India</t>
  </si>
  <si>
    <t>State industrial development Corporation</t>
  </si>
  <si>
    <t>Provident Fund</t>
  </si>
  <si>
    <t>Pension Fund</t>
  </si>
  <si>
    <t>National Investment Fund</t>
  </si>
  <si>
    <t>Insurance Companies</t>
  </si>
  <si>
    <t>Category of other institutions</t>
  </si>
  <si>
    <t>Category / More than 1 percentage</t>
  </si>
  <si>
    <t>No. Of Shares Underlying Outstanding convertible securities and Warrants
(X)</t>
  </si>
  <si>
    <t>B2(g)</t>
  </si>
  <si>
    <t>B1(k)</t>
  </si>
  <si>
    <t>No. Of Warrants
(Xi)</t>
  </si>
  <si>
    <t>B2(e)</t>
  </si>
  <si>
    <t>B2(c)</t>
  </si>
  <si>
    <t>B2(a)</t>
  </si>
  <si>
    <t>B1(j)</t>
  </si>
  <si>
    <t>B1(h)</t>
  </si>
  <si>
    <t>B1(g)</t>
  </si>
  <si>
    <t>B1(f)</t>
  </si>
  <si>
    <t>B4(g)</t>
  </si>
  <si>
    <t xml:space="preserve">Individuals -  i.Individual shareholders holding nominal share capital up to Rs. 2 lakhs. </t>
  </si>
  <si>
    <t>B4(h)</t>
  </si>
  <si>
    <t>Individuals - ii. Individual shareholders holding nominal share capital in excess of Rs. 2 lakhs.</t>
  </si>
  <si>
    <t xml:space="preserve">
Disclosure of shareholder holding more than 1% of total number of shares
</t>
  </si>
  <si>
    <t>BHAVESH R. KORADIA</t>
  </si>
  <si>
    <t>AAPPK5708E</t>
  </si>
  <si>
    <t>SONAL K. KORADIA</t>
  </si>
  <si>
    <t>AGPPK2853G</t>
  </si>
  <si>
    <t>BAKUL RAMNIKLAL PAREKH</t>
  </si>
  <si>
    <t>AACPP5587D</t>
  </si>
  <si>
    <t>AMIT SHETH</t>
  </si>
  <si>
    <t>AAJPS5740G</t>
  </si>
  <si>
    <t>NIKITA NIMESH SHAH</t>
  </si>
  <si>
    <t>AAMPS4532R</t>
  </si>
  <si>
    <t>B3(i)</t>
  </si>
  <si>
    <t>Employee Trusts</t>
  </si>
  <si>
    <t>B2(f)</t>
  </si>
  <si>
    <t>Employees</t>
  </si>
  <si>
    <t>Enemy Property</t>
  </si>
  <si>
    <t>FCCB</t>
  </si>
  <si>
    <t>Firm</t>
  </si>
  <si>
    <t>Foreign Portfolio Investor (Category - III)</t>
  </si>
  <si>
    <t>IEPF</t>
  </si>
  <si>
    <t>LLP</t>
  </si>
  <si>
    <t>Non-Resident Indian (NRI)</t>
  </si>
  <si>
    <t>NSDL or CDSL Transit</t>
  </si>
  <si>
    <t>Others</t>
  </si>
  <si>
    <t>Unclaimed or Suspense or Escrow Account</t>
  </si>
  <si>
    <t>Category of other non-institutions</t>
  </si>
  <si>
    <t>B4(m)</t>
  </si>
  <si>
    <t>Board approved limits (%)</t>
  </si>
  <si>
    <t>Limits utilized (%)</t>
  </si>
  <si>
    <t>Limit set by government (%)</t>
  </si>
  <si>
    <t>Table VI - Statement showing foreign ownership limits</t>
  </si>
  <si>
    <t>Approved limits (%)</t>
  </si>
  <si>
    <t>As on shareholding date</t>
  </si>
  <si>
    <t>As on the end of previous 1st quarter</t>
  </si>
  <si>
    <t>As on the end of previous 2nd quarter</t>
  </si>
  <si>
    <t>As on the end of previous 3rd quarter</t>
  </si>
  <si>
    <t>As on the end of previous 4th quarter</t>
  </si>
  <si>
    <r>
      <rPr>
        <rFont val="Calibri"/>
        <b/>
        <color rgb="FFFF0000"/>
        <sz val="11.0"/>
      </rPr>
      <t>Notes :-</t>
    </r>
    <r>
      <rPr>
        <rFont val="Calibri"/>
        <color rgb="FFFF0000"/>
        <sz val="11.0"/>
      </rPr>
      <t xml:space="preserve">
 </t>
    </r>
    <r>
      <rPr>
        <rFont val="Calibri"/>
        <color theme="1"/>
        <sz val="11.0"/>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</si>
  <si>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</si>
  <si>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</si>
  <si>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</si>
  <si>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</si>
  <si>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</si>
  <si>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</si>
  <si>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</si>
  <si>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</si>
  <si>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</si>
  <si>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</si>
  <si>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</si>
  <si>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</si>
  <si>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</si>
  <si>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</si>
  <si>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</si>
  <si>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</si>
  <si>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</si>
  <si>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</si>
  <si>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</si>
  <si>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</si>
  <si>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</si>
  <si>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</si>
  <si>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</si>
  <si>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</si>
  <si>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</si>
  <si>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</si>
  <si>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</si>
  <si>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</si>
  <si>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</si>
  <si>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</si>
  <si>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</si>
  <si>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</si>
  <si>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</si>
  <si>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</si>
  <si>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</si>
  <si>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</si>
  <si>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</si>
  <si>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</si>
  <si>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</si>
  <si>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</si>
  <si>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</si>
  <si>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</si>
  <si>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</si>
  <si>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</si>
  <si>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</si>
  <si>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</si>
  <si>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</si>
  <si>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</si>
  <si>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</si>
  <si>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</si>
  <si>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</si>
  <si>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</si>
  <si>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</si>
  <si>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</si>
  <si>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</si>
  <si>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</si>
  <si>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</si>
  <si>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</si>
  <si>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</si>
  <si>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</si>
  <si>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</si>
  <si>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</si>
  <si>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</si>
  <si>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nonnum:domainItemType</t>
  </si>
  <si>
    <t>CentralGovernmentOrStateGovernmentSMember</t>
  </si>
  <si>
    <t>IndianFinancialInstitutionsOrBanksMember</t>
  </si>
  <si>
    <t>OtherIndianShareholdersMember</t>
  </si>
  <si>
    <t>IndianMember</t>
  </si>
  <si>
    <t>NonResidentIndividualsOrForeignIndividualsMember</t>
  </si>
  <si>
    <t>ForeignGovernmentMember</t>
  </si>
  <si>
    <t>ForeignInstitutionsMember</t>
  </si>
  <si>
    <t>ForeignPortfolioInvestorMember</t>
  </si>
  <si>
    <t>OtherForeignShareholdersMember</t>
  </si>
  <si>
    <t>ForeignMember</t>
  </si>
  <si>
    <t>ShareholdingOfPromoterAndPromoterGroupMember</t>
  </si>
  <si>
    <t>MutualFundsOrUtiMember</t>
  </si>
  <si>
    <t>VentureCapitalFundsMember</t>
  </si>
  <si>
    <t>AlternativeInvestmentFundsMember</t>
  </si>
  <si>
    <t>BanksMember</t>
  </si>
  <si>
    <t>InsuranceCompaniesMember</t>
  </si>
  <si>
    <t>ProvidentFundsOrPensionFundsMember</t>
  </si>
  <si>
    <t>AssetReconstructionCompaniesMember</t>
  </si>
  <si>
    <t>SovereignWealthFundsDomesticMember</t>
  </si>
  <si>
    <t>NBFCsRegisteredWithRbiMember</t>
  </si>
  <si>
    <t>OtherFinancialInstitutionsMember</t>
  </si>
  <si>
    <t>OtherInstitutionsDomesticMember</t>
  </si>
  <si>
    <t>InstitutionsDomesticMember</t>
  </si>
  <si>
    <t>ForeignDirectInvestmentMember</t>
  </si>
  <si>
    <t>ForeignVentureCapitalInvestorsMember</t>
  </si>
  <si>
    <t>SovereignWealthFundsForeignMember</t>
  </si>
  <si>
    <t>InstitutionsForeignPortfolioInvestorCatergoryOneMember</t>
  </si>
  <si>
    <t>InstitutionsForeignPortfolioInvestorCatergoryTwoMember</t>
  </si>
  <si>
    <t>OverseasDepositoriesMember</t>
  </si>
  <si>
    <t>OtherInstitutionsForeignMember</t>
  </si>
  <si>
    <t>InstitutionsForeignMember</t>
  </si>
  <si>
    <t>CentralGovernmentOrPresidentOfIndiaMember</t>
  </si>
  <si>
    <t>StateGovernmentsOrGovernorsMember</t>
  </si>
  <si>
    <t>ShareholdingByCompaniesOrBodiesCorporatewhereCentralOrStateGovernmentIsPromoterMember</t>
  </si>
  <si>
    <t>GovermentsMember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</si>
  <si>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</si>
  <si>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</si>
  <si>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</si>
  <si>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</si>
  <si>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</si>
  <si>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</si>
  <si>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</si>
  <si>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</si>
  <si>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</si>
  <si>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</si>
  <si>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</si>
  <si>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</si>
  <si>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OtherNonInstitutionsMember</t>
  </si>
  <si>
    <t>NonInstitutionsMember</t>
  </si>
  <si>
    <t>PublicShareholdingMember</t>
  </si>
  <si>
    <t>CustodianOrDRHolderMember</t>
  </si>
  <si>
    <t>EmployeeBenefitsTrustsMember</t>
  </si>
  <si>
    <t>SharesHeldByNonPromoterNonPublicShareholdersMember</t>
  </si>
  <si>
    <t>ShareholdingPatternMember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</si>
  <si>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</si>
  <si>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</si>
  <si>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</si>
  <si>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</si>
  <si>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</si>
  <si>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</si>
  <si>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</si>
  <si>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</si>
  <si>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</si>
  <si>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</si>
  <si>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</si>
  <si>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</si>
  <si>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</si>
  <si>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</si>
  <si>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</si>
  <si>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</si>
  <si>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</si>
  <si>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</si>
  <si>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</si>
  <si>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</si>
  <si>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</si>
  <si>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</si>
  <si>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</si>
  <si>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</si>
  <si>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</si>
  <si>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NumberOfShareUnderSubCategoryOne</t>
  </si>
  <si>
    <t>1) This is mandatory field.
2) Sub-category (i) should be less than or equal to total number of shares.</t>
  </si>
  <si>
    <t>NumberOfShareUnderSubCategoryTwo</t>
  </si>
  <si>
    <t>1) This is mandatory field.
2) Sub-category (ii) should be less than or equal to total number of shares.</t>
  </si>
  <si>
    <t>NumberOfShareUnderSubCategoryThree</t>
  </si>
  <si>
    <t>1) This is mandatory field.
2) Sub-category (iii) should be less than or equal to total number of shares.</t>
  </si>
  <si>
    <t>DisclosureOfNotesOnShareholdingPatternExplanatoryTextBlock</t>
  </si>
  <si>
    <t>nonnum:textBlockItemType</t>
  </si>
  <si>
    <t>DisclosureOfNotesInCaseOfPromoterHolidingInDematerialsedFormIsLessThan100PercentageExplanatoryTextBlock</t>
  </si>
  <si>
    <t>This field is mandatory if promoter holiding in dematerialsed form is less than 100 percentage.</t>
  </si>
  <si>
    <t>DisclosureOfNotesInCaseOfPublicShareholdingIsLessThan25PercentageExplanatoryTextBlock</t>
  </si>
  <si>
    <t>This filed is mandatory if public share holding is less than 25 percentage.</t>
  </si>
  <si>
    <t>DisclosureOfNotesOnShareholdingPatternForCompanyRemarksExplanatoryTextBlock</t>
  </si>
  <si>
    <t>NameOfTheShareholder</t>
  </si>
  <si>
    <t>PermanentAccountNumberOfShareholder</t>
  </si>
  <si>
    <t>in-bse-shp-types:PermanentAccountNumber</t>
  </si>
  <si>
    <t>[A-Z][A-Z][A-Z][A-Z][A-Z][0-9][0-9][0-9][0-9][A-Z]
In absence of PAN write : ZZZZZ9999Z</t>
  </si>
  <si>
    <t>Value should be less than or equal to total no of shares.</t>
  </si>
  <si>
    <t>DisclosureOfNotesOnReasonForNotProvidingPANExplanatoryTextBlock</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</si>
  <si>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</si>
  <si>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</si>
  <si>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in-bse-shp-types:PromoterAndPromoterGroup</t>
  </si>
  <si>
    <t>Select value from the drop-down.</t>
  </si>
  <si>
    <t>CategoryOfOtherIndianShareholders</t>
  </si>
  <si>
    <t>in-bse-shp-types:CategoryOfIndianShareholders</t>
  </si>
  <si>
    <t>CategoryOfOtherForeignShareholders</t>
  </si>
  <si>
    <t>in-bse-shp-types:CategoryOfForeignShareholders</t>
  </si>
  <si>
    <t>WhetherACategoryOrMoreThan1PercentageOfShareHolding</t>
  </si>
  <si>
    <t>in-bse-shp-types:TypeOfOtherShareholding</t>
  </si>
  <si>
    <t>CategoryOfOtherInstitutions</t>
  </si>
  <si>
    <t>in-bse-shp-types:CategoryOfInstitutionShareholders</t>
  </si>
  <si>
    <t>CategoryOfOtherNonInstitutions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</si>
  <si>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</si>
  <si>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</si>
  <si>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</si>
  <si>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</si>
  <si>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</si>
  <si>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</si>
  <si>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</si>
  <si>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</si>
  <si>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</si>
  <si>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</si>
  <si>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</si>
  <si>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</si>
  <si>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</si>
  <si>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</si>
  <si>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</si>
  <si>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</si>
  <si>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</si>
  <si>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</si>
  <si>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</si>
  <si>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</si>
  <si>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</si>
  <si>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</si>
  <si>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</si>
  <si>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</si>
  <si>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</si>
  <si>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</si>
  <si>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</si>
  <si>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</si>
  <si>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</si>
  <si>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</si>
  <si>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PANOfSignificantBeneficialOwners</t>
  </si>
  <si>
    <t>PassportNoOfSignificantBeneficialOwners</t>
  </si>
  <si>
    <t>NationalityOfSignificantBeneficialOwners</t>
  </si>
  <si>
    <t>DescriptionOfOtherNationalityOfSignificantBeneficialOwners</t>
  </si>
  <si>
    <t>NameOfRegisteredOwner</t>
  </si>
  <si>
    <t>PANOfRegisteredOwner</t>
  </si>
  <si>
    <t>PassportNoOfRegisteredOwner</t>
  </si>
  <si>
    <t>NationalityOfRegisteredOwner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</si>
  <si>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</si>
  <si>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</si>
  <si>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</si>
  <si>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</si>
  <si>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</si>
  <si>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</si>
  <si>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</si>
  <si>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WhetherTheListedEntityHasAnySignificantBeneficialOwner</t>
  </si>
  <si>
    <t>WhetherTheListedEntityIsPublicSectorUndertaking</t>
  </si>
  <si>
    <t>PercentageOfBoardApprovedLimits</t>
  </si>
  <si>
    <t>1) This is a mandatory field.
2) Please enter numeric value up to 2 decimal.
3) Value should be less then or equal to 100.</t>
  </si>
  <si>
    <t>PercentageOfLimitsUtilized</t>
  </si>
  <si>
    <t>PercentageOfLimitSetByGoverement</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</si>
  <si>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</si>
  <si>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</si>
  <si>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</si>
  <si>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</si>
  <si>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</si>
  <si>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</si>
  <si>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</si>
  <si>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</si>
  <si>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</si>
  <si>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</si>
  <si>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</si>
  <si>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</si>
  <si>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Cick here to go back</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</si>
</sst>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7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4.0"/>
      <color rgb="FF333333"/>
      <name val="Calibri"/>
    </font>
    <font>
      <b/>
      <sz val="14.0"/>
      <color theme="0"/>
      <name val="Calibri"/>
    </font>
    <font>
      <sz val="11.0"/>
      <color rgb="FFC55A11"/>
      <name val="Calibri"/>
    </font>
    <font>
      <b/>
      <sz val="11.0"/>
      <color rgb="FFC55A11"/>
      <name val="Calibri"/>
    </font>
    <font>
      <sz val="11.0"/>
      <color rgb="FF2E75B5"/>
      <name val="Calibri"/>
    </font>
    <font>
      <sz val="11.0"/>
      <color rgb="FFFF0000"/>
      <name val="Calibri"/>
    </font>
    <font>
      <b/>
      <sz val="11.0"/>
      <color rgb="FF2E75B5"/>
      <name val="Calibri"/>
    </font>
    <font>
      <b/>
      <sz val="11.0"/>
      <color rgb="FFFF0000"/>
      <name val="Calibri"/>
    </font>
    <font>
      <sz val="11.0"/>
      <color rgb="FF7030A0"/>
      <name val="Calibri"/>
    </font>
    <font>
      <b/>
      <sz val="11.0"/>
      <color rgb="FF7030A0"/>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FFC000"/>
        <bgColor rgb="FFFFC000"/>
      </patternFill>
    </fill>
    <fill>
      <patternFill patternType="solid">
        <fgColor rgb="FF92CDE1"/>
        <bgColor rgb="FF92CDE1"/>
      </patternFill>
    </fill>
    <fill>
      <patternFill patternType="solid">
        <fgColor rgb="FF548135"/>
        <bgColor rgb="FF548135"/>
      </patternFill>
    </fill>
    <fill>
      <patternFill patternType="solid">
        <fgColor rgb="FFA8D08D"/>
        <bgColor rgb="FFA8D08D"/>
      </patternFill>
    </fill>
  </fills>
  <borders count="106">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border>
    <border>
      <left style="thin">
        <color rgb="FF000000"/>
      </left>
      <top/>
    </border>
    <border>
      <right style="thin">
        <color rgb="FF000000"/>
      </right>
      <top/>
    </border>
    <border>
      <left style="thin">
        <color rgb="FF000000"/>
      </left>
      <right style="thin">
        <color rgb="FF000000"/>
      </right>
    </border>
    <border>
      <left style="thin">
        <color rgb="FF000000"/>
      </left>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right/>
      <top style="thin">
        <color rgb="FF000000"/>
      </top>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right/>
      <top style="thin">
        <color rgb="FF000000"/>
      </top>
      <bottom/>
    </border>
    <border>
      <left style="thin">
        <color rgb="FF000000"/>
      </left>
      <right/>
      <top/>
      <bottom style="thin">
        <color rgb="FF000000"/>
      </bottom>
    </border>
    <border>
      <left/>
      <right style="thin">
        <color rgb="FF000000"/>
      </right>
      <top/>
      <bottom style="thin">
        <color rgb="FF000000"/>
      </bottom>
    </border>
    <border>
      <left/>
      <right/>
      <top/>
      <bottom style="thin">
        <color rgb="FF000000"/>
      </bottom>
    </border>
    <border>
      <left style="thin">
        <color rgb="FF000000"/>
      </left>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theme="4"/>
      </top>
    </border>
    <border>
      <top style="thin">
        <color theme="4"/>
      </top>
    </border>
    <border>
      <right style="thin">
        <color rgb="FF000000"/>
      </right>
      <top style="thin">
        <color theme="4"/>
      </top>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border>
    <border>
      <top style="thin">
        <color theme="4"/>
      </top>
      <bottom/>
    </border>
    <border>
      <right style="thin">
        <color rgb="FF000000"/>
      </right>
      <top style="thin">
        <color theme="4"/>
      </top>
      <bottom/>
    </border>
    <border>
      <left style="thin">
        <color rgb="FF000000"/>
      </left>
      <top style="thin">
        <color rgb="FF2E75B5"/>
      </top>
      <bottom style="thin">
        <color theme="4"/>
      </bottom>
    </border>
    <border>
      <left style="thin">
        <color rgb="FF000000"/>
      </left>
      <bottom style="thin">
        <color theme="4"/>
      </bottom>
    </border>
    <border>
      <right style="thin">
        <color rgb="FF000000"/>
      </right>
      <bottom style="thin">
        <color theme="4"/>
      </bottom>
    </border>
    <border>
      <left style="thin">
        <color rgb="FF000000"/>
      </left>
      <top style="thin">
        <color rgb="FFB4C6E7"/>
      </top>
      <bottom style="thin">
        <color theme="4"/>
      </bottom>
    </border>
    <border>
      <left style="thin">
        <color rgb="FF000000"/>
      </left>
      <top style="thin">
        <color theme="4"/>
      </top>
      <bottom style="thin">
        <color theme="4"/>
      </bottom>
    </border>
    <border>
      <left style="thin">
        <color rgb="FF000000"/>
      </left>
      <top style="thin">
        <color theme="4"/>
      </top>
      <bottom style="thin">
        <color rgb="FF2E75B5"/>
      </bottom>
    </border>
    <border>
      <left style="thin">
        <color rgb="FF000000"/>
      </left>
      <right style="thin">
        <color theme="4"/>
      </right>
      <bottom style="thin">
        <color theme="4"/>
      </bottom>
    </border>
    <border>
      <left style="thin">
        <color theme="4"/>
      </left>
      <right style="thin">
        <color rgb="FF000000"/>
      </right>
      <bottom style="thin">
        <color theme="4"/>
      </bottom>
    </border>
    <border>
      <left style="thin">
        <color rgb="FF000000"/>
      </left>
      <right style="thin">
        <color theme="4"/>
      </right>
      <top style="thin">
        <color theme="4"/>
      </top>
      <bottom style="thin">
        <color theme="4"/>
      </bottom>
    </border>
    <border>
      <left style="thin">
        <color theme="4"/>
      </left>
      <top style="thin">
        <color theme="4"/>
      </top>
      <bottom style="thin">
        <color theme="4"/>
      </bottom>
    </border>
    <border>
      <left style="thin">
        <color rgb="FF000000"/>
      </left>
      <right style="thin">
        <color theme="4"/>
      </right>
      <top style="thin">
        <color theme="4"/>
      </top>
      <bottom style="thin">
        <color rgb="FF000000"/>
      </bottom>
    </border>
    <border>
      <left style="thin">
        <color theme="4"/>
      </left>
      <top style="thin">
        <color theme="4"/>
      </top>
      <bottom style="thin">
        <color rgb="FF000000"/>
      </bottom>
    </border>
    <border>
      <left style="thin">
        <color rgb="FF000000"/>
      </left>
      <right style="thin">
        <color rgb="FF000000"/>
      </right>
      <top style="thin">
        <color theme="4"/>
      </top>
      <bottom style="thin">
        <color rgb="FF000000"/>
      </bottom>
    </border>
    <border>
      <left/>
      <right/>
      <top/>
      <bottom style="thin">
        <color theme="4"/>
      </bottom>
    </border>
    <border>
      <left/>
      <right style="thin">
        <color rgb="FF000000"/>
      </right>
      <top/>
      <bottom style="thin">
        <color theme="4"/>
      </bottom>
    </border>
    <border>
      <left style="thin">
        <color rgb="FF000000"/>
      </left>
      <bottom style="thin">
        <color rgb="FF2E75B5"/>
      </bottom>
    </border>
    <border>
      <left style="thin">
        <color rgb="FF000000"/>
      </left>
      <right/>
      <top/>
      <bottom style="thin">
        <color theme="4"/>
      </bottom>
    </border>
    <border>
      <bottom style="thin">
        <color rgb="FF2E75B5"/>
      </bottom>
    </border>
    <border>
      <top style="thin">
        <color rgb="FF000000"/>
      </top>
      <bottom style="thin">
        <color rgb="FF2E75B5"/>
      </bottom>
    </border>
    <border>
      <right style="thin">
        <color rgb="FF000000"/>
      </right>
      <top style="thin">
        <color rgb="FF000000"/>
      </top>
      <bottom style="thin">
        <color rgb="FF2E75B5"/>
      </bottom>
    </border>
    <border>
      <bottom style="thin">
        <color theme="4"/>
      </bottom>
    </border>
    <border>
      <top/>
    </border>
    <border>
      <top style="thin">
        <color theme="4"/>
      </top>
      <bottom style="thin">
        <color theme="4"/>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s>
  <cellStyleXfs count="1">
    <xf borderId="0" fillId="0" fontId="0" numFmtId="0" applyAlignment="1" applyFont="1"/>
  </cellStyleXfs>
  <cellXfs count="410">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8"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8"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1" fillId="10" fontId="14" numFmtId="0" xfId="0" applyAlignment="1" applyBorder="1" applyFont="1">
      <alignment horizontal="center" vertical="center"/>
    </xf>
    <xf borderId="30" fillId="0" fontId="3" numFmtId="0" xfId="0" applyBorder="1" applyFont="1"/>
    <xf borderId="31" fillId="10" fontId="14" numFmtId="0" xfId="0" applyAlignment="1" applyBorder="1" applyFont="1">
      <alignment horizontal="center" shrinkToFit="0" vertical="center" wrapText="1"/>
    </xf>
    <xf borderId="32" fillId="0" fontId="3" numFmtId="0" xfId="0" applyBorder="1" applyFont="1"/>
    <xf borderId="33" fillId="0" fontId="3" numFmtId="0" xfId="0" applyBorder="1" applyFont="1"/>
    <xf borderId="34"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10" fontId="14" numFmtId="0" xfId="0" applyAlignment="1" applyBorder="1" applyFont="1">
      <alignment horizontal="center" vertical="center"/>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19" fillId="8" fontId="14" numFmtId="164" xfId="0" applyBorder="1" applyFont="1" applyNumberFormat="1"/>
    <xf borderId="35" fillId="8" fontId="14" numFmtId="164" xfId="0" applyBorder="1" applyFont="1" applyNumberFormat="1"/>
    <xf borderId="15" fillId="8" fontId="14" numFmtId="164" xfId="0" applyBorder="1" applyFont="1" applyNumberFormat="1"/>
    <xf borderId="4" fillId="0" fontId="14" numFmtId="0" xfId="0" applyBorder="1" applyFont="1"/>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36" fillId="8" fontId="14" numFmtId="164" xfId="0" applyBorder="1" applyFont="1" applyNumberFormat="1"/>
    <xf borderId="41" fillId="8" fontId="14" numFmtId="164" xfId="0" applyBorder="1" applyFont="1" applyNumberFormat="1"/>
    <xf borderId="37" fillId="8" fontId="14" numFmtId="164" xfId="0" applyBorder="1" applyFont="1" applyNumberFormat="1"/>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4" xfId="0" applyBorder="1" applyFont="1" applyNumberFormat="1"/>
    <xf borderId="11" fillId="8" fontId="14" numFmtId="164" xfId="0" applyBorder="1" applyFont="1" applyNumberFormat="1"/>
    <xf borderId="40" fillId="8" fontId="14" numFmtId="164" xfId="0" applyBorder="1" applyFont="1" applyNumberFormat="1"/>
    <xf borderId="42" fillId="8" fontId="14" numFmtId="167" xfId="0" applyAlignment="1" applyBorder="1" applyFont="1" applyNumberFormat="1">
      <alignment horizontal="right"/>
    </xf>
    <xf borderId="43" fillId="8" fontId="14" numFmtId="167" xfId="0" applyAlignment="1" applyBorder="1" applyFont="1" applyNumberFormat="1">
      <alignment horizontal="right"/>
    </xf>
    <xf borderId="42" fillId="8" fontId="14" numFmtId="164" xfId="0" applyBorder="1" applyFont="1" applyNumberFormat="1"/>
    <xf borderId="44" fillId="8" fontId="14" numFmtId="164" xfId="0" applyBorder="1" applyFont="1" applyNumberFormat="1"/>
    <xf borderId="43" fillId="8" fontId="14" numFmtId="164" xfId="0" applyBorder="1" applyFont="1" applyNumberFormat="1"/>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0" fillId="0" fontId="14" numFmtId="1" xfId="0" applyFont="1" applyNumberFormat="1"/>
    <xf borderId="31" fillId="10" fontId="14" numFmtId="0" xfId="0" applyAlignment="1" applyBorder="1" applyFont="1">
      <alignment horizontal="center" vertical="center"/>
    </xf>
    <xf borderId="45" fillId="10" fontId="14" numFmtId="0" xfId="0" applyAlignment="1" applyBorder="1" applyFont="1">
      <alignment horizontal="center" shrinkToFit="0" vertical="center" wrapText="1"/>
    </xf>
    <xf borderId="46" fillId="0" fontId="3" numFmtId="0" xfId="0" applyBorder="1" applyFont="1"/>
    <xf borderId="31" fillId="10" fontId="14" numFmtId="1" xfId="0" applyAlignment="1" applyBorder="1" applyFont="1" applyNumberFormat="1">
      <alignment horizontal="center" shrinkToFit="0" vertical="center" wrapText="1"/>
    </xf>
    <xf borderId="31" fillId="10" fontId="14" numFmtId="2" xfId="0" applyAlignment="1" applyBorder="1" applyFont="1" applyNumberFormat="1">
      <alignment horizontal="center" shrinkToFit="0" vertical="center" wrapText="1"/>
    </xf>
    <xf borderId="5" fillId="10" fontId="14" numFmtId="0" xfId="0" applyAlignment="1" applyBorder="1" applyFont="1">
      <alignment horizontal="center" vertical="center"/>
    </xf>
    <xf borderId="47" fillId="0" fontId="3" numFmtId="0" xfId="0" applyBorder="1" applyFont="1"/>
    <xf borderId="48" fillId="0" fontId="3" numFmtId="0" xfId="0" applyBorder="1" applyFont="1"/>
    <xf borderId="4" fillId="10" fontId="14" numFmtId="1" xfId="0" applyAlignment="1" applyBorder="1" applyFont="1" applyNumberFormat="1">
      <alignment horizontal="center" shrinkToFit="0" vertical="center" wrapText="1"/>
    </xf>
    <xf borderId="38"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49" fillId="0" fontId="21" numFmtId="49" xfId="0" applyAlignment="1" applyBorder="1" applyFont="1" applyNumberFormat="1">
      <alignment horizontal="center" vertical="center"/>
    </xf>
    <xf borderId="36" fillId="12" fontId="21" numFmtId="0" xfId="0" applyAlignment="1" applyBorder="1" applyFill="1" applyFont="1">
      <alignment vertical="center"/>
    </xf>
    <xf borderId="50" fillId="12" fontId="21" numFmtId="0" xfId="0" applyAlignment="1" applyBorder="1" applyFont="1">
      <alignment vertical="center"/>
    </xf>
    <xf borderId="50" fillId="12" fontId="21" numFmtId="1" xfId="0" applyAlignment="1" applyBorder="1" applyFont="1" applyNumberFormat="1">
      <alignment vertical="center"/>
    </xf>
    <xf borderId="50" fillId="12" fontId="21" numFmtId="2" xfId="0" applyAlignment="1" applyBorder="1" applyFont="1" applyNumberFormat="1">
      <alignment vertical="center"/>
    </xf>
    <xf borderId="51" fillId="12" fontId="21" numFmtId="1" xfId="0" applyAlignment="1" applyBorder="1" applyFont="1" applyNumberFormat="1">
      <alignment vertical="center"/>
    </xf>
    <xf borderId="52" fillId="12" fontId="21" numFmtId="1" xfId="0" applyAlignment="1" applyBorder="1" applyFont="1" applyNumberFormat="1">
      <alignment vertical="center"/>
    </xf>
    <xf borderId="53" fillId="0" fontId="14" numFmtId="49" xfId="0" applyAlignment="1" applyBorder="1" applyFont="1" applyNumberFormat="1">
      <alignment horizontal="center" vertical="center"/>
    </xf>
    <xf borderId="54" fillId="0" fontId="23" numFmtId="0" xfId="0" applyAlignment="1" applyBorder="1" applyFont="1">
      <alignment horizontal="left" vertical="center"/>
    </xf>
    <xf borderId="55" fillId="0" fontId="24" numFmtId="0" xfId="0" applyAlignment="1" applyBorder="1" applyFont="1">
      <alignment vertical="center"/>
    </xf>
    <xf borderId="56" fillId="7" fontId="14" numFmtId="1" xfId="0" applyAlignment="1" applyBorder="1" applyFont="1" applyNumberFormat="1">
      <alignment horizontal="righ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2" xfId="0" applyBorder="1" applyFont="1" applyNumberFormat="1"/>
    <xf borderId="53" fillId="7" fontId="14" numFmtId="165" xfId="0" applyAlignment="1" applyBorder="1" applyFont="1" applyNumberFormat="1">
      <alignment horizontal="right"/>
    </xf>
    <xf borderId="57" fillId="8" fontId="14" numFmtId="0" xfId="0" applyAlignment="1" applyBorder="1" applyFont="1">
      <alignment horizontal="center"/>
    </xf>
    <xf borderId="58" fillId="0" fontId="3" numFmtId="0" xfId="0" applyBorder="1" applyFont="1"/>
    <xf borderId="59" fillId="0" fontId="3" numFmtId="0" xfId="0" applyBorder="1" applyFont="1"/>
    <xf borderId="53" fillId="0" fontId="14" numFmtId="0" xfId="0" applyAlignment="1" applyBorder="1" applyFont="1">
      <alignment horizontal="center" vertical="center"/>
    </xf>
    <xf borderId="60" fillId="0" fontId="25"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Border="1" applyFont="1"/>
    <xf borderId="61" fillId="0" fontId="14" numFmtId="49" xfId="0" applyAlignment="1" applyBorder="1" applyFont="1" applyNumberFormat="1">
      <alignment horizontal="center" vertical="center"/>
    </xf>
    <xf borderId="62" fillId="0" fontId="26" numFmtId="0" xfId="0" applyAlignment="1" applyBorder="1" applyFont="1">
      <alignment horizontal="left" vertical="center"/>
    </xf>
    <xf borderId="63" fillId="7" fontId="14" numFmtId="1" xfId="0" applyBorder="1" applyFont="1" applyNumberFormat="1"/>
    <xf borderId="63" fillId="7" fontId="14" numFmtId="164" xfId="0" applyBorder="1" applyFont="1" applyNumberFormat="1"/>
    <xf borderId="63" fillId="7" fontId="14" numFmtId="165" xfId="0" applyBorder="1" applyFont="1" applyNumberFormat="1"/>
    <xf borderId="6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64" fillId="0" fontId="21" numFmtId="49" xfId="0" applyAlignment="1" applyBorder="1" applyFont="1" applyNumberFormat="1">
      <alignment horizontal="center" vertical="center"/>
    </xf>
    <xf borderId="19" fillId="12" fontId="21" numFmtId="0" xfId="0" applyAlignment="1" applyBorder="1" applyFont="1">
      <alignment vertical="center"/>
    </xf>
    <xf borderId="35" fillId="12" fontId="21" numFmtId="0" xfId="0" applyAlignment="1" applyBorder="1" applyFont="1">
      <alignment vertical="center"/>
    </xf>
    <xf borderId="35" fillId="12" fontId="21" numFmtId="1" xfId="0" applyAlignment="1" applyBorder="1" applyFont="1" applyNumberFormat="1">
      <alignment vertical="center"/>
    </xf>
    <xf borderId="35" fillId="12" fontId="21" numFmtId="2" xfId="0" applyAlignment="1" applyBorder="1" applyFont="1" applyNumberFormat="1">
      <alignment vertical="center"/>
    </xf>
    <xf borderId="15" fillId="12" fontId="21" numFmtId="1" xfId="0" applyAlignment="1" applyBorder="1" applyFont="1" applyNumberFormat="1">
      <alignment vertical="center"/>
    </xf>
    <xf borderId="65" fillId="0" fontId="27" numFmtId="0" xfId="0" applyAlignment="1" applyBorder="1" applyFont="1">
      <alignment horizontal="left" shrinkToFit="0" vertical="center" wrapText="1"/>
    </xf>
    <xf borderId="56" fillId="7" fontId="14" numFmtId="0" xfId="0" applyAlignment="1" applyBorder="1" applyFont="1">
      <alignment horizontal="right" vertical="center"/>
    </xf>
    <xf borderId="56" fillId="7" fontId="14" numFmtId="165" xfId="0" applyBorder="1" applyFont="1" applyNumberFormat="1"/>
    <xf borderId="56" fillId="7" fontId="14" numFmtId="165" xfId="0" applyAlignment="1" applyBorder="1" applyFont="1" applyNumberFormat="1">
      <alignment horizontal="right" vertical="center"/>
    </xf>
    <xf borderId="56" fillId="7" fontId="14" numFmtId="165" xfId="0" applyAlignment="1" applyBorder="1" applyFont="1" applyNumberFormat="1">
      <alignment horizontal="right"/>
    </xf>
    <xf borderId="66" fillId="0" fontId="28" numFmtId="0" xfId="0" applyAlignment="1" applyBorder="1" applyFont="1">
      <alignment horizontal="lef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61" fillId="0" fontId="14" numFmtId="0" xfId="0" applyAlignment="1" applyBorder="1" applyFont="1">
      <alignment horizontal="center" vertical="center"/>
    </xf>
    <xf borderId="67" fillId="0" fontId="29" numFmtId="0" xfId="0" applyAlignment="1" applyBorder="1" applyFont="1">
      <alignment horizontal="left" vertical="center"/>
    </xf>
    <xf borderId="63" fillId="7" fontId="14" numFmtId="1" xfId="0" applyAlignment="1" applyBorder="1" applyFont="1" applyNumberFormat="1">
      <alignment horizontal="right" vertical="center"/>
    </xf>
    <xf borderId="63" fillId="7" fontId="14" numFmtId="0" xfId="0" applyAlignment="1" applyBorder="1" applyFont="1">
      <alignment horizontal="right" vertical="center"/>
    </xf>
    <xf borderId="6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68" fillId="0" fontId="3" numFmtId="0" xfId="0" applyBorder="1" applyFont="1"/>
    <xf borderId="64" fillId="0" fontId="14" numFmtId="0" xfId="0" applyBorder="1" applyFont="1"/>
    <xf borderId="0" fillId="0" fontId="30" numFmtId="0" xfId="0" applyAlignment="1" applyFont="1">
      <alignment horizontal="left" vertical="center"/>
    </xf>
    <xf borderId="53" fillId="4" fontId="20" numFmtId="49" xfId="0" applyAlignment="1" applyBorder="1" applyFont="1" applyNumberFormat="1">
      <alignment horizontal="center" vertical="center"/>
    </xf>
    <xf borderId="69" fillId="4" fontId="20" numFmtId="0" xfId="0" applyAlignment="1" applyBorder="1" applyFont="1">
      <alignment shrinkToFit="0" vertical="center" wrapText="1"/>
    </xf>
    <xf borderId="70" fillId="4" fontId="20" numFmtId="0" xfId="0" applyAlignment="1" applyBorder="1" applyFont="1">
      <alignment shrinkToFit="0" vertical="center" wrapText="1"/>
    </xf>
    <xf borderId="70" fillId="4" fontId="31" numFmtId="1" xfId="0" applyAlignment="1" applyBorder="1" applyFont="1" applyNumberFormat="1">
      <alignment vertical="center"/>
    </xf>
    <xf borderId="70" fillId="4" fontId="20" numFmtId="1" xfId="0" applyAlignment="1" applyBorder="1" applyFont="1" applyNumberFormat="1">
      <alignment shrinkToFit="0" vertical="center" wrapText="1"/>
    </xf>
    <xf borderId="70" fillId="4" fontId="20" numFmtId="1" xfId="0" applyAlignment="1" applyBorder="1" applyFont="1" applyNumberFormat="1">
      <alignment horizontal="center" vertical="center"/>
    </xf>
    <xf borderId="71" fillId="4" fontId="20" numFmtId="1" xfId="0" applyAlignment="1" applyBorder="1" applyFont="1" applyNumberFormat="1">
      <alignment horizontal="center" vertical="center"/>
    </xf>
    <xf borderId="53" fillId="0" fontId="21" numFmtId="49" xfId="0" applyAlignment="1" applyBorder="1" applyFont="1" applyNumberFormat="1">
      <alignment horizontal="center" vertical="center"/>
    </xf>
    <xf borderId="72" fillId="12" fontId="21" numFmtId="0" xfId="0" applyAlignment="1" applyBorder="1" applyFont="1">
      <alignment horizontal="left" vertical="center"/>
    </xf>
    <xf borderId="73" fillId="0" fontId="3" numFmtId="0" xfId="0" applyBorder="1" applyFont="1"/>
    <xf borderId="74" fillId="0" fontId="3" numFmtId="0" xfId="0" applyBorder="1" applyFont="1"/>
    <xf borderId="65" fillId="0" fontId="32" numFmtId="0" xfId="0" applyAlignment="1" applyBorder="1" applyFont="1">
      <alignment horizontal="left" vertical="center"/>
    </xf>
    <xf borderId="53" fillId="3" fontId="14" numFmtId="1" xfId="0" applyAlignment="1" applyBorder="1" applyFont="1" applyNumberFormat="1">
      <alignment horizontal="right"/>
    </xf>
    <xf borderId="53" fillId="3" fontId="14" numFmtId="164" xfId="0" applyAlignment="1" applyBorder="1" applyFont="1" applyNumberFormat="1">
      <alignment horizontal="right"/>
    </xf>
    <xf borderId="53" fillId="7" fontId="14" numFmtId="164" xfId="0" applyAlignment="1" applyBorder="1" applyFont="1" applyNumberFormat="1">
      <alignment horizontal="right" vertical="center"/>
    </xf>
    <xf borderId="57" fillId="8" fontId="14" numFmtId="1" xfId="0" applyAlignment="1" applyBorder="1" applyFont="1" applyNumberFormat="1">
      <alignment horizontal="center" vertical="center"/>
    </xf>
    <xf borderId="75" fillId="0" fontId="33" numFmtId="0" xfId="0" applyAlignment="1" applyBorder="1" applyFont="1">
      <alignment horizontal="left" vertical="center"/>
    </xf>
    <xf borderId="53" fillId="6" fontId="14" numFmtId="0" xfId="0" applyAlignment="1" applyBorder="1" applyFont="1">
      <alignment horizontal="center"/>
    </xf>
    <xf borderId="0" fillId="0" fontId="34" numFmtId="0" xfId="0" applyAlignment="1" applyFont="1">
      <alignment horizontal="left"/>
    </xf>
    <xf borderId="4" fillId="9" fontId="14" numFmtId="1" xfId="0" applyAlignment="1" applyBorder="1" applyFont="1" applyNumberFormat="1">
      <alignment horizontal="right"/>
    </xf>
    <xf borderId="4" fillId="7" fontId="14" numFmtId="165" xfId="0" applyAlignment="1" applyBorder="1" applyFont="1" applyNumberFormat="1">
      <alignment horizontal="right" vertical="center"/>
    </xf>
    <xf borderId="76" fillId="0" fontId="3" numFmtId="0" xfId="0" applyBorder="1" applyFont="1"/>
    <xf borderId="77" fillId="0" fontId="3" numFmtId="0" xfId="0" applyBorder="1" applyFont="1"/>
    <xf borderId="12" fillId="12" fontId="21" numFmtId="0" xfId="0" applyAlignment="1" applyBorder="1" applyFont="1">
      <alignment horizontal="left" vertical="center"/>
    </xf>
    <xf borderId="78" fillId="0" fontId="35" numFmtId="0" xfId="0" applyAlignment="1" applyBorder="1" applyFont="1">
      <alignment horizontal="left" vertical="center"/>
    </xf>
    <xf borderId="79" fillId="0" fontId="36" numFmtId="0" xfId="0" applyAlignment="1" applyBorder="1" applyFont="1">
      <alignment horizontal="left" vertical="center"/>
    </xf>
    <xf borderId="80" fillId="0" fontId="37" numFmtId="0" xfId="0" applyAlignment="1" applyBorder="1" applyFont="1">
      <alignment horizontal="left" vertical="center"/>
    </xf>
    <xf borderId="53" fillId="6" fontId="14" numFmtId="0" xfId="0" applyAlignment="1" applyBorder="1" applyFont="1">
      <alignment horizontal="center" vertical="center"/>
    </xf>
    <xf borderId="66" fillId="0" fontId="38" numFmtId="0" xfId="0" applyAlignment="1" applyBorder="1" applyFont="1">
      <alignment horizontal="left" shrinkToFit="0" vertical="center" wrapText="1"/>
    </xf>
    <xf borderId="81" fillId="0" fontId="14" numFmtId="49" xfId="0" applyAlignment="1" applyBorder="1" applyFont="1" applyNumberFormat="1">
      <alignment horizontal="center" vertical="center"/>
    </xf>
    <xf borderId="82" fillId="0" fontId="39" numFmtId="0" xfId="0" applyAlignment="1" applyBorder="1" applyFont="1">
      <alignment horizontal="left" shrinkToFit="0" vertical="center" wrapText="1"/>
    </xf>
    <xf borderId="48" fillId="0" fontId="40" numFmtId="0" xfId="0" applyAlignment="1" applyBorder="1" applyFont="1">
      <alignment horizontal="left" shrinkToFit="0" vertical="center" wrapText="1"/>
    </xf>
    <xf borderId="71" fillId="3" fontId="14" numFmtId="1" xfId="0" applyAlignment="1" applyBorder="1" applyFont="1" applyNumberFormat="1">
      <alignment horizontal="right"/>
    </xf>
    <xf borderId="53" fillId="7" fontId="14" numFmtId="1" xfId="0" applyAlignment="1" applyBorder="1" applyFont="1" applyNumberFormat="1">
      <alignment horizontal="right"/>
    </xf>
    <xf borderId="83" fillId="0" fontId="14" numFmtId="49" xfId="0" applyAlignment="1" applyBorder="1" applyFont="1" applyNumberFormat="1">
      <alignment horizontal="center" vertical="center"/>
    </xf>
    <xf borderId="84" fillId="0" fontId="41" numFmtId="0" xfId="0" applyAlignment="1" applyBorder="1" applyFont="1">
      <alignment horizontal="left" vertical="center"/>
    </xf>
    <xf borderId="48" fillId="0" fontId="14" numFmtId="0" xfId="0" applyAlignment="1" applyBorder="1" applyFont="1">
      <alignment horizontal="left"/>
    </xf>
    <xf borderId="85" fillId="0" fontId="14" numFmtId="0" xfId="0" applyAlignment="1" applyBorder="1" applyFont="1">
      <alignment horizontal="center" vertical="center"/>
    </xf>
    <xf borderId="86" fillId="0" fontId="42" numFmtId="0" xfId="0" applyAlignment="1" applyBorder="1" applyFont="1">
      <alignment horizontal="left" shrinkToFit="0" vertical="center" wrapText="1"/>
    </xf>
    <xf borderId="87" fillId="7" fontId="14" numFmtId="1" xfId="0" applyAlignment="1" applyBorder="1" applyFont="1" applyNumberFormat="1">
      <alignment horizontal="right"/>
    </xf>
    <xf borderId="87" fillId="7" fontId="14" numFmtId="165" xfId="0" applyBorder="1" applyFont="1" applyNumberFormat="1"/>
    <xf borderId="87" fillId="7" fontId="14" numFmtId="1" xfId="0" applyAlignment="1" applyBorder="1" applyFont="1" applyNumberFormat="1">
      <alignment horizontal="right" vertical="center"/>
    </xf>
    <xf borderId="87" fillId="7" fontId="14" numFmtId="0" xfId="0" applyAlignment="1" applyBorder="1" applyFont="1">
      <alignment horizontal="right" vertical="center"/>
    </xf>
    <xf borderId="87" fillId="7" fontId="14" numFmtId="165" xfId="0" applyAlignment="1" applyBorder="1" applyFont="1" applyNumberFormat="1">
      <alignment horizontal="right"/>
    </xf>
    <xf borderId="39" fillId="12" fontId="21" numFmtId="0" xfId="0" applyAlignment="1" applyBorder="1" applyFont="1">
      <alignment vertical="center"/>
    </xf>
    <xf borderId="88" fillId="12" fontId="21" numFmtId="0" xfId="0" applyAlignment="1" applyBorder="1" applyFont="1">
      <alignment vertical="center"/>
    </xf>
    <xf borderId="88" fillId="12" fontId="21" numFmtId="1" xfId="0" applyAlignment="1" applyBorder="1" applyFont="1" applyNumberFormat="1">
      <alignment vertical="center"/>
    </xf>
    <xf borderId="88" fillId="12" fontId="21" numFmtId="2" xfId="0" applyAlignment="1" applyBorder="1" applyFont="1" applyNumberFormat="1">
      <alignment vertical="center"/>
    </xf>
    <xf borderId="89" fillId="12" fontId="21" numFmtId="0" xfId="0" applyAlignment="1" applyBorder="1" applyFont="1">
      <alignment vertical="center"/>
    </xf>
    <xf borderId="90" fillId="0" fontId="43" numFmtId="0" xfId="0" applyAlignment="1" applyBorder="1" applyFont="1">
      <alignment horizontal="left" shrinkToFit="0" vertical="center" wrapText="1"/>
    </xf>
    <xf borderId="75" fillId="0" fontId="44" numFmtId="0" xfId="0" applyAlignment="1" applyBorder="1" applyFont="1">
      <alignment horizontal="left" shrinkToFit="0" vertical="center" wrapText="1"/>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91" fillId="6" fontId="21" numFmtId="0" xfId="0" applyAlignment="1" applyBorder="1" applyFont="1">
      <alignment shrinkToFit="0" wrapText="1"/>
    </xf>
    <xf borderId="92" fillId="0" fontId="45" numFmtId="0" xfId="0" applyAlignment="1" applyBorder="1" applyFont="1">
      <alignment horizontal="left" vertical="center"/>
    </xf>
    <xf borderId="92" fillId="0" fontId="14" numFmtId="0" xfId="0" applyBorder="1" applyFont="1"/>
    <xf borderId="92" fillId="0" fontId="14" numFmtId="1" xfId="0" applyBorder="1" applyFont="1" applyNumberFormat="1"/>
    <xf borderId="93" fillId="0" fontId="14" numFmtId="1" xfId="0" applyBorder="1" applyFont="1" applyNumberFormat="1"/>
    <xf borderId="94" fillId="0" fontId="14" numFmtId="1" xfId="0" applyBorder="1" applyFont="1" applyNumberFormat="1"/>
    <xf borderId="69" fillId="6" fontId="21" numFmtId="0" xfId="0" applyAlignment="1" applyBorder="1" applyFont="1">
      <alignment shrinkToFit="0" wrapText="1"/>
    </xf>
    <xf borderId="95" fillId="0" fontId="14" numFmtId="1" xfId="0" applyBorder="1" applyFont="1" applyNumberFormat="1"/>
    <xf borderId="77" fillId="0" fontId="14" numFmtId="1" xfId="0" applyBorder="1" applyFont="1" applyNumberFormat="1"/>
    <xf borderId="72" fillId="4" fontId="20" numFmtId="0" xfId="0" applyAlignment="1" applyBorder="1" applyFont="1">
      <alignment horizontal="left" shrinkToFit="0" vertical="center" wrapText="1"/>
    </xf>
    <xf borderId="53" fillId="0" fontId="21" numFmtId="49" xfId="0" applyBorder="1" applyFont="1" applyNumberFormat="1"/>
    <xf borderId="11" fillId="12" fontId="46" numFmtId="0" xfId="0" applyAlignment="1" applyBorder="1" applyFont="1">
      <alignment horizontal="left" shrinkToFit="0" vertical="center" wrapText="1"/>
    </xf>
    <xf borderId="53" fillId="8" fontId="14" numFmtId="165" xfId="0" applyAlignment="1" applyBorder="1" applyFont="1" applyNumberFormat="1">
      <alignment horizontal="right"/>
    </xf>
    <xf borderId="53" fillId="8" fontId="14" numFmtId="167" xfId="0" applyAlignment="1" applyBorder="1" applyFont="1" applyNumberFormat="1">
      <alignment horizontal="right"/>
    </xf>
    <xf borderId="57" fillId="8" fontId="14" numFmtId="0" xfId="0" applyAlignment="1" applyBorder="1" applyFont="1">
      <alignment horizontal="right"/>
    </xf>
    <xf borderId="28" fillId="7" fontId="14" numFmtId="0" xfId="0" applyAlignment="1" applyBorder="1" applyFont="1">
      <alignment horizontal="center"/>
    </xf>
    <xf borderId="96" fillId="0" fontId="3" numFmtId="0" xfId="0" applyBorder="1" applyFont="1"/>
    <xf borderId="11" fillId="12" fontId="47" numFmtId="0" xfId="0" applyAlignment="1" applyBorder="1" applyFont="1">
      <alignment shrinkToFit="0" wrapText="1"/>
    </xf>
    <xf borderId="79" fillId="10" fontId="21" numFmtId="0" xfId="0" applyAlignment="1" applyBorder="1" applyFont="1">
      <alignment horizontal="right" shrinkToFit="0" wrapText="1"/>
    </xf>
    <xf borderId="97" fillId="0" fontId="3" numFmtId="0" xfId="0" applyBorder="1" applyFont="1"/>
    <xf borderId="55" fillId="0" fontId="3" numFmtId="0" xfId="0" applyBorder="1" applyFont="1"/>
    <xf borderId="53" fillId="9" fontId="14" numFmtId="1" xfId="0" applyAlignment="1" applyBorder="1" applyFont="1" applyNumberFormat="1">
      <alignment horizontal="right"/>
    </xf>
    <xf borderId="53" fillId="9" fontId="21" numFmtId="2" xfId="0" applyAlignment="1" applyBorder="1" applyFont="1" applyNumberFormat="1">
      <alignment horizontal="right"/>
    </xf>
    <xf borderId="53" fillId="9" fontId="21" numFmtId="1" xfId="0" applyAlignment="1" applyBorder="1" applyFont="1" applyNumberFormat="1">
      <alignment horizontal="right"/>
    </xf>
    <xf borderId="79" fillId="10" fontId="21" numFmtId="0" xfId="0" applyAlignment="1" applyBorder="1" applyFont="1">
      <alignment horizontal="right"/>
    </xf>
    <xf borderId="53" fillId="11" fontId="14" numFmtId="165" xfId="0" applyAlignment="1" applyBorder="1" applyFont="1" applyNumberFormat="1">
      <alignment horizontal="right"/>
    </xf>
    <xf borderId="53" fillId="9" fontId="14" numFmtId="2" xfId="0" applyAlignment="1" applyBorder="1" applyFont="1" applyNumberFormat="1">
      <alignment horizontal="right"/>
    </xf>
    <xf borderId="53" fillId="11" fontId="14" numFmtId="167" xfId="0" applyAlignment="1" applyBorder="1" applyFont="1" applyNumberFormat="1">
      <alignment horizontal="right"/>
    </xf>
    <xf borderId="98" fillId="10" fontId="20" numFmtId="0" xfId="0" applyAlignment="1" applyBorder="1" applyFont="1">
      <alignment horizontal="right" vertical="center"/>
    </xf>
    <xf borderId="99" fillId="0" fontId="3" numFmtId="0" xfId="0" applyBorder="1" applyFont="1"/>
    <xf borderId="100" fillId="0" fontId="3" numFmtId="0" xfId="0" applyBorder="1" applyFont="1"/>
    <xf borderId="98" fillId="6" fontId="21" numFmtId="0" xfId="0" applyAlignment="1" applyBorder="1" applyFont="1">
      <alignment horizontal="center" vertical="center"/>
    </xf>
    <xf borderId="101" fillId="10" fontId="21" numFmtId="1" xfId="0" applyAlignment="1" applyBorder="1" applyFont="1" applyNumberFormat="1">
      <alignment vertical="center"/>
    </xf>
    <xf borderId="102" fillId="10" fontId="21" numFmtId="0" xfId="0" applyAlignment="1" applyBorder="1" applyFont="1">
      <alignment vertical="center"/>
    </xf>
    <xf borderId="102" fillId="10" fontId="21" numFmtId="1" xfId="0" applyAlignment="1" applyBorder="1" applyFont="1" applyNumberFormat="1">
      <alignment vertical="center"/>
    </xf>
    <xf borderId="103" fillId="10" fontId="14" numFmtId="4" xfId="0" applyAlignment="1" applyBorder="1" applyFont="1" applyNumberFormat="1">
      <alignment horizontal="center" vertical="center"/>
    </xf>
    <xf borderId="98"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3" fontId="20" numFmtId="0" xfId="0" applyAlignment="1" applyBorder="1" applyFill="1" applyFont="1">
      <alignment horizontal="left" vertical="center"/>
    </xf>
    <xf borderId="3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3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1" fillId="10" fontId="14" numFmtId="0" xfId="0" applyAlignment="1" applyBorder="1" applyFont="1">
      <alignment shrinkToFit="0" vertical="center" wrapText="1"/>
    </xf>
    <xf borderId="31"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3" fontId="14" numFmtId="0" xfId="0" applyBorder="1" applyFont="1"/>
    <xf borderId="104" fillId="13" fontId="14" numFmtId="0" xfId="0" applyAlignment="1" applyBorder="1" applyFont="1">
      <alignment horizontal="center"/>
    </xf>
    <xf borderId="11" fillId="13" fontId="14" numFmtId="0" xfId="0" applyBorder="1" applyFont="1"/>
    <xf borderId="15" fillId="13" fontId="14" numFmtId="0" xfId="0" applyBorder="1" applyFont="1"/>
    <xf borderId="105"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105" fillId="3" fontId="50" numFmtId="0" xfId="0" applyBorder="1" applyFont="1"/>
    <xf borderId="4" fillId="8" fontId="14" numFmtId="0" xfId="0" applyAlignment="1" applyBorder="1" applyFont="1">
      <alignment shrinkToFit="0" wrapText="1"/>
    </xf>
    <xf borderId="4" fillId="3" fontId="50" numFmtId="0" xfId="0" applyBorder="1" applyFont="1"/>
    <xf borderId="4" fillId="3" fontId="14" numFmtId="2" xfId="0" applyBorder="1" applyFont="1" applyNumberFormat="1"/>
    <xf borderId="4" fillId="3" fontId="14" numFmtId="0" xfId="0" applyBorder="1" applyFont="1"/>
    <xf borderId="4" fillId="3" fontId="14" numFmtId="49" xfId="0" applyBorder="1" applyFont="1" applyNumberFormat="1"/>
    <xf borderId="0" fillId="0" fontId="52" numFmtId="0" xfId="0" applyFont="1"/>
    <xf borderId="3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2" fillId="0" fontId="14" numFmtId="0" xfId="0" applyAlignment="1" applyBorder="1" applyFont="1">
      <alignment horizontal="center"/>
    </xf>
    <xf borderId="68" fillId="0" fontId="14" numFmtId="0" xfId="0" applyAlignment="1" applyBorder="1" applyFont="1">
      <alignment horizontal="center"/>
    </xf>
    <xf borderId="44"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3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31" fillId="0" fontId="14" numFmtId="164" xfId="0" applyAlignment="1" applyBorder="1" applyFont="1" applyNumberFormat="1">
      <alignment horizontal="right"/>
    </xf>
    <xf borderId="0" fillId="0" fontId="59" numFmtId="0" xfId="0" applyAlignment="1" applyFont="1">
      <alignment horizontal="right"/>
    </xf>
    <xf borderId="32"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8" fillId="3" fontId="14" numFmtId="164" xfId="0" applyAlignment="1" applyBorder="1" applyFont="1" applyNumberFormat="1">
      <alignment horizontal="right"/>
    </xf>
    <xf borderId="33" fillId="0" fontId="14" numFmtId="0" xfId="0" applyBorder="1" applyFont="1"/>
    <xf borderId="19" fillId="8" fontId="60" numFmtId="0" xfId="0" applyBorder="1" applyFont="1"/>
    <xf borderId="35" fillId="8" fontId="61" numFmtId="0" xfId="0" applyAlignment="1" applyBorder="1" applyFont="1">
      <alignment horizontal="right" vertical="center"/>
    </xf>
    <xf borderId="35" fillId="8" fontId="62" numFmtId="0" xfId="0" applyBorder="1" applyFont="1"/>
    <xf borderId="0" fillId="0" fontId="14" numFmtId="49" xfId="0" applyFont="1" applyNumberForma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35" fillId="4" fontId="14" numFmtId="0" xfId="0" applyBorder="1" applyFont="1"/>
    <xf borderId="15" fillId="4" fontId="14" numFmtId="0" xfId="0" applyBorder="1" applyFont="1"/>
    <xf borderId="2" fillId="0" fontId="21" numFmtId="0" xfId="0" applyAlignment="1" applyBorder="1" applyFont="1">
      <alignment vertical="center"/>
    </xf>
    <xf borderId="4" fillId="8" fontId="14" numFmtId="0" xfId="0" applyBorder="1" applyFont="1"/>
    <xf borderId="0" fillId="0" fontId="20" numFmtId="0" xfId="0" applyFont="1"/>
    <xf borderId="19" fillId="4" fontId="20" numFmtId="0" xfId="0" applyAlignment="1" applyBorder="1" applyFont="1">
      <alignment vertical="center"/>
    </xf>
    <xf borderId="4" fillId="6" fontId="14" numFmtId="164" xfId="0" applyAlignment="1" applyBorder="1" applyFont="1" applyNumberFormat="1">
      <alignment horizontal="right"/>
    </xf>
    <xf borderId="19" fillId="4" fontId="20" numFmtId="0" xfId="0" applyAlignment="1" applyBorder="1" applyFont="1">
      <alignment horizontal="left" vertical="center"/>
    </xf>
    <xf borderId="0" fillId="0" fontId="64" numFmtId="0" xfId="0"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 fillId="4" fontId="65" numFmtId="0" xfId="0" applyAlignment="1" applyBorder="1" applyFont="1">
      <alignment horizontal="center" shrinkToFit="0" vertical="center" wrapText="1"/>
    </xf>
    <xf borderId="0" fillId="0" fontId="65" numFmtId="0" xfId="0" applyAlignment="1" applyFont="1">
      <alignment shrinkToFit="0" vertical="center" wrapText="1"/>
    </xf>
    <xf borderId="4" fillId="4" fontId="17" numFmtId="0" xfId="0" applyAlignment="1" applyBorder="1" applyFont="1">
      <alignment horizontal="center" shrinkToFit="0" vertical="center" wrapText="1"/>
    </xf>
    <xf borderId="0" fillId="0" fontId="17" numFmtId="0" xfId="0" applyAlignment="1" applyFont="1">
      <alignment horizontal="center" shrinkToFit="0" vertical="center" wrapText="1"/>
    </xf>
    <xf borderId="16" fillId="3" fontId="14" numFmtId="2" xfId="0" applyAlignment="1" applyBorder="1" applyFont="1" applyNumberFormat="1">
      <alignment horizontal="center" vertical="center"/>
    </xf>
    <xf borderId="20" fillId="3" fontId="14" numFmtId="2" xfId="0" applyAlignment="1" applyBorder="1" applyFont="1" applyNumberFormat="1">
      <alignment horizontal="center" vertical="center"/>
    </xf>
    <xf borderId="0" fillId="0" fontId="14" numFmtId="2" xfId="0" applyAlignment="1" applyFont="1" applyNumberFormat="1">
      <alignment horizontal="center" vertical="center"/>
    </xf>
    <xf borderId="25" fillId="3" fontId="14" numFmtId="2" xfId="0" applyAlignment="1" applyBorder="1" applyFont="1" applyNumberFormat="1">
      <alignment horizontal="center" vertical="center"/>
    </xf>
    <xf borderId="1" fillId="0" fontId="14" numFmtId="0" xfId="0" applyAlignment="1" applyBorder="1" applyFont="1">
      <alignment horizontal="left" shrinkToFit="0" vertical="top" wrapText="1"/>
    </xf>
    <xf borderId="0" fillId="0" fontId="14" numFmtId="0" xfId="0" applyAlignment="1" applyFont="1">
      <alignment horizontal="left" shrinkToFit="0" vertical="center" wrapText="1"/>
    </xf>
    <xf borderId="0" fillId="0" fontId="14" numFmtId="0" xfId="0" applyAlignment="1" applyFont="1">
      <alignment horizontal="center" vertical="center"/>
    </xf>
    <xf borderId="11" fillId="14" fontId="66" numFmtId="0" xfId="0" applyAlignment="1" applyBorder="1" applyFill="1" applyFont="1">
      <alignment horizontal="center" vertical="center"/>
    </xf>
    <xf borderId="11" fillId="15" fontId="66" numFmtId="0" xfId="0" applyBorder="1" applyFill="1" applyFont="1"/>
    <xf borderId="0" fillId="0" fontId="67" numFmtId="0" xfId="0" applyFont="1"/>
    <xf borderId="0" fillId="0" fontId="68" numFmtId="0" xfId="0" applyFont="1"/>
    <xf borderId="0" fillId="0" fontId="21" numFmtId="0" xfId="0" applyFont="1"/>
    <xf borderId="0" fillId="0" fontId="69" numFmtId="0" xfId="0" applyFont="1"/>
    <xf borderId="0" fillId="0" fontId="70" numFmtId="0" xfId="0" applyFont="1"/>
    <xf borderId="0" fillId="0" fontId="71" numFmtId="0" xfId="0" applyFont="1"/>
    <xf borderId="0" fillId="0" fontId="14" numFmtId="0" xfId="0" applyAlignment="1" applyFont="1">
      <alignment shrinkToFit="0" wrapText="1"/>
    </xf>
    <xf borderId="0" fillId="0" fontId="72" numFmtId="0" xfId="0" applyFont="1"/>
    <xf borderId="0" fillId="0" fontId="73" numFmtId="0" xfId="0" applyFont="1"/>
    <xf borderId="0" fillId="0" fontId="74" numFmtId="0" xfId="0" applyFont="1"/>
    <xf borderId="19" fillId="4" fontId="20" numFmtId="49" xfId="0" applyAlignment="1" applyBorder="1" applyFont="1" applyNumberFormat="1">
      <alignment horizontal="left" vertical="center"/>
    </xf>
    <xf borderId="3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35" fillId="6" fontId="14" numFmtId="165" xfId="0" applyAlignment="1" applyBorder="1" applyFont="1" applyNumberFormat="1">
      <alignment horizontal="right"/>
    </xf>
    <xf borderId="19" fillId="8" fontId="75" numFmtId="0" xfId="0" applyAlignment="1" applyBorder="1" applyFont="1">
      <alignment horizontal="center" vertical="center"/>
    </xf>
    <xf borderId="44" fillId="8" fontId="14" numFmtId="0" xfId="0" applyBorder="1" applyFont="1"/>
    <xf borderId="4" fillId="4" fontId="20" numFmtId="0" xfId="0" applyAlignment="1" applyBorder="1" applyFont="1">
      <alignment horizontal="center" vertical="top"/>
    </xf>
    <xf borderId="35" fillId="4" fontId="20" numFmtId="0" xfId="0" applyAlignment="1" applyBorder="1" applyFont="1">
      <alignment horizontal="left" vertical="center"/>
    </xf>
    <xf borderId="19" fillId="8" fontId="76" numFmtId="0" xfId="0" applyAlignment="1" applyBorder="1" applyFont="1">
      <alignment horizontal="right"/>
    </xf>
    <xf borderId="4" fillId="0" fontId="14" numFmtId="167" xfId="0" applyBorder="1" applyFont="1" applyNumberFormat="1"/>
    <xf borderId="3" fillId="0" fontId="77" numFmtId="0" xfId="0" applyAlignment="1" applyBorder="1" applyFont="1">
      <alignment horizontal="right" vertical="center"/>
    </xf>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42" Type="http://schemas.openxmlformats.org/officeDocument/2006/relationships/worksheet" Target="worksheets/sheet39.xml"/><Relationship Id="rId41" Type="http://schemas.openxmlformats.org/officeDocument/2006/relationships/worksheet" Target="worksheets/sheet38.xml"/><Relationship Id="rId44" Type="http://schemas.openxmlformats.org/officeDocument/2006/relationships/worksheet" Target="worksheets/sheet41.xml"/><Relationship Id="rId43" Type="http://schemas.openxmlformats.org/officeDocument/2006/relationships/worksheet" Target="worksheets/sheet40.xml"/><Relationship Id="rId46" Type="http://schemas.openxmlformats.org/officeDocument/2006/relationships/worksheet" Target="worksheets/sheet43.xml"/><Relationship Id="rId45" Type="http://schemas.openxmlformats.org/officeDocument/2006/relationships/worksheet" Target="worksheets/sheet42.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48" Type="http://schemas.openxmlformats.org/officeDocument/2006/relationships/worksheet" Target="worksheets/sheet45.xml"/><Relationship Id="rId47" Type="http://schemas.openxmlformats.org/officeDocument/2006/relationships/worksheet" Target="worksheets/sheet44.xml"/><Relationship Id="rId49" Type="http://schemas.openxmlformats.org/officeDocument/2006/relationships/worksheet" Target="worksheets/sheet4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33" Type="http://schemas.openxmlformats.org/officeDocument/2006/relationships/worksheet" Target="worksheets/sheet30.xml"/><Relationship Id="rId32" Type="http://schemas.openxmlformats.org/officeDocument/2006/relationships/worksheet" Target="worksheets/sheet29.xml"/><Relationship Id="rId35" Type="http://schemas.openxmlformats.org/officeDocument/2006/relationships/worksheet" Target="worksheets/sheet32.xml"/><Relationship Id="rId34" Type="http://schemas.openxmlformats.org/officeDocument/2006/relationships/worksheet" Target="worksheets/sheet31.xml"/><Relationship Id="rId37" Type="http://schemas.openxmlformats.org/officeDocument/2006/relationships/worksheet" Target="worksheets/sheet34.xml"/><Relationship Id="rId36" Type="http://schemas.openxmlformats.org/officeDocument/2006/relationships/worksheet" Target="worksheets/sheet33.xml"/><Relationship Id="rId39" Type="http://schemas.openxmlformats.org/officeDocument/2006/relationships/worksheet" Target="worksheets/sheet36.xml"/><Relationship Id="rId38" Type="http://schemas.openxmlformats.org/officeDocument/2006/relationships/worksheet" Target="worksheets/sheet35.xml"/><Relationship Id="rId61" Type="http://schemas.openxmlformats.org/officeDocument/2006/relationships/worksheet" Target="worksheets/sheet58.xml"/><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60" Type="http://schemas.openxmlformats.org/officeDocument/2006/relationships/worksheet" Target="worksheets/sheet57.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29" Type="http://schemas.openxmlformats.org/officeDocument/2006/relationships/worksheet" Target="worksheets/sheet26.xml"/><Relationship Id="rId51" Type="http://schemas.openxmlformats.org/officeDocument/2006/relationships/worksheet" Target="worksheets/sheet48.xml"/><Relationship Id="rId50" Type="http://schemas.openxmlformats.org/officeDocument/2006/relationships/worksheet" Target="worksheets/sheet47.xml"/><Relationship Id="rId53" Type="http://schemas.openxmlformats.org/officeDocument/2006/relationships/worksheet" Target="worksheets/sheet50.xml"/><Relationship Id="rId52" Type="http://schemas.openxmlformats.org/officeDocument/2006/relationships/worksheet" Target="worksheets/sheet49.xml"/><Relationship Id="rId11" Type="http://schemas.openxmlformats.org/officeDocument/2006/relationships/worksheet" Target="worksheets/sheet8.xml"/><Relationship Id="rId55" Type="http://schemas.openxmlformats.org/officeDocument/2006/relationships/worksheet" Target="worksheets/sheet52.xml"/><Relationship Id="rId10" Type="http://schemas.openxmlformats.org/officeDocument/2006/relationships/worksheet" Target="worksheets/sheet7.xml"/><Relationship Id="rId54" Type="http://schemas.openxmlformats.org/officeDocument/2006/relationships/worksheet" Target="worksheets/sheet51.xml"/><Relationship Id="rId13" Type="http://schemas.openxmlformats.org/officeDocument/2006/relationships/worksheet" Target="worksheets/sheet10.xml"/><Relationship Id="rId57" Type="http://schemas.openxmlformats.org/officeDocument/2006/relationships/worksheet" Target="worksheets/sheet54.xml"/><Relationship Id="rId12" Type="http://schemas.openxmlformats.org/officeDocument/2006/relationships/worksheet" Target="worksheets/sheet9.xml"/><Relationship Id="rId56" Type="http://schemas.openxmlformats.org/officeDocument/2006/relationships/worksheet" Target="worksheets/sheet53.xml"/><Relationship Id="rId15" Type="http://schemas.openxmlformats.org/officeDocument/2006/relationships/worksheet" Target="worksheets/sheet12.xml"/><Relationship Id="rId59" Type="http://schemas.openxmlformats.org/officeDocument/2006/relationships/worksheet" Target="worksheets/sheet56.xml"/><Relationship Id="rId14" Type="http://schemas.openxmlformats.org/officeDocument/2006/relationships/worksheet" Target="worksheets/sheet11.xml"/><Relationship Id="rId58" Type="http://schemas.openxmlformats.org/officeDocument/2006/relationships/worksheet" Target="worksheets/sheet55.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5" name="Shape 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7" name="Shape 7"/>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8" name="Shape 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79</xdr:row>
      <xdr:rowOff>38100</xdr:rowOff>
    </xdr:from>
    <xdr:ext cx="2228850" cy="352425"/>
    <xdr:sp>
      <xdr:nvSpPr>
        <xdr:cNvPr id="10" name="Shape 10"/>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80</xdr:row>
      <xdr:rowOff>38100</xdr:rowOff>
    </xdr:from>
    <xdr:ext cx="2228850" cy="352425"/>
    <xdr:sp>
      <xdr:nvSpPr>
        <xdr:cNvPr id="11" name="Shape 11"/>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81</xdr:row>
      <xdr:rowOff>38100</xdr:rowOff>
    </xdr:from>
    <xdr:ext cx="2228850" cy="352425"/>
    <xdr:sp>
      <xdr:nvSpPr>
        <xdr:cNvPr id="12" name="Shape 12"/>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82</xdr:row>
      <xdr:rowOff>38100</xdr:rowOff>
    </xdr:from>
    <xdr:ext cx="2228850" cy="352425"/>
    <xdr:sp>
      <xdr:nvSpPr>
        <xdr:cNvPr id="13" name="Shape 13"/>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4" name="Shape 1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6" name="Shape 1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8" name="Shape 18"/>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19" name="Shape 19"/>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0" name="Shape 20"/>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1" name="Shape 21"/>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2" name="Shape 2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4" name="Shape 2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6" name="Shape 2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7" name="Shape 27"/>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8" name="Shape 2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0" name="Shape 30"/>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2" name="Shape 32"/>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4" name="Shape 3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6" name="Shape 3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8" name="Shape 3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0" name="Shape 4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2" name="Shape 4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4" name="Shape 4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6" name="Shape 4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8" name="Shape 4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0" name="Shape 5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2" name="Shape 52"/>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4" name="Shape 5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5" name="Shape 55"/>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6" name="Shape 5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8" name="Shape 5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0" name="Shape 6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1" name="Shape 6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2" name="Shape 6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4" name="Shape 6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6" name="Shape 6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8" name="Shape 6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0" name="Shape 7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2" name="Shape 7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3" name="Shape 7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4" name="Shape 7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6" name="Shape 7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8" name="Shape 7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79" name="Shape 79"/>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0" name="Shape 8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1" name="Shape 8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82" name="Shape 8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84" name="Shape 8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86" name="Shape 8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88" name="Shape 8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89" name="Shape 8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0" name="Shape 9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2" name="Shape 9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4" name="Shape 9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6" name="Shape 9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8" name="Shape 9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00" name="Shape 10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01" name="Shape 10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02" name="Shape 10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04" name="Shape 10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06" name="Shape 10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07" name="Shape 10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08" name="Shape 10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0" name="Shape 11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2" name="Shape 11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4" name="Shape 11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6" name="Shape 11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17" name="Shape 11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8" name="Shape 11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20" name="Shape 12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22" name="Shape 12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24" name="Shape 12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25" name="Shape 1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26" name="Shape 12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28" name="Shape 12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29" name="Shape 1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30" name="Shape 13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32" name="Shape 13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33" name="Shape 13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134" name="Shape 13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136" name="Shape 13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137" name="Shape 137"/>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138" name="Shape 13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139" name="Shape 1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140" name="Shape 140"/>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141" name="Shape 141"/>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42" name="Shape 14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43" name="Shape 1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44" name="Shape 14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45" name="Shape 14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46" name="Shape 14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47" name="Shape 1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48" name="Shape 14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49" name="Shape 14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50" name="Shape 15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1" name="Shape 1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52" name="Shape 15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53" name="Shape 15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54" name="Shape 15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5" name="Shape 1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56" name="Shape 15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57" name="Shape 1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58" name="Shape 15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9" name="Shape 1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60" name="Shape 16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61" name="Shape 1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62" name="Shape 16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3" name="Shape 1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64" name="Shape 16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65" name="Shape 1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66" name="Shape 16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7" name="Shape 1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68" name="Shape 16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69" name="Shape 1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70" name="Shape 17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71" name="Shape 1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172" name="Shape 17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173" name="Shape 17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74" name="Shape 17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75" name="Shape 175"/>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76" name="Shape 17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77" name="Shape 17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78" name="Shape 17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79" name="Shape 1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80" name="Shape 18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81" name="Shape 1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82" name="Shape 182"/>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83" name="Shape 183"/>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84" name="Shape 18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85" name="Shape 18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86" name="Shape 18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87" name="Shape 187"/>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88" name="Shape 18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89" name="Shape 18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90" name="Shape 19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91" name="Shape 1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92" name="Shape 192"/>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93" name="Shape 19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76200</xdr:colOff>
      <xdr:row>6</xdr:row>
      <xdr:rowOff>66675</xdr:rowOff>
    </xdr:from>
    <xdr:ext cx="771525" cy="238125"/>
    <xdr:sp>
      <xdr:nvSpPr>
        <xdr:cNvPr id="194" name="Shape 19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914400</xdr:colOff>
      <xdr:row>6</xdr:row>
      <xdr:rowOff>57150</xdr:rowOff>
    </xdr:from>
    <xdr:ext cx="771525" cy="238125"/>
    <xdr:sp>
      <xdr:nvSpPr>
        <xdr:cNvPr id="195" name="Shape 19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96" name="Shape 1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97" name="Shape 19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98" name="Shape 1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99" name="Shape 19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200" name="Shape 20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201" name="Shape 20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202" name="Shape 202"/>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203" name="Shape 20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204" name="Shape 2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05" name="Shape 20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206" name="Shape 20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207" name="Shape 207"/>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208" name="Shape 20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209" name="Shape 20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210" name="Shape 210"/>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211" name="Shape 211"/>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212" name="Shape 21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213" name="Shape 21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214" name="Shape 21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215" name="Shape 215"/>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2">
        <v>5.0</v>
      </c>
      <c r="E33" s="23" t="s">
        <v>28</v>
      </c>
      <c r="F33" s="3"/>
      <c r="G33" s="3"/>
      <c r="H33" s="3"/>
      <c r="I33" s="3"/>
      <c r="J33" s="24" t="s">
        <v>28</v>
      </c>
    </row>
    <row r="34" ht="15.75" customHeight="1">
      <c r="D34" s="25"/>
      <c r="E34" s="25"/>
      <c r="F34" s="25"/>
      <c r="G34" s="25"/>
      <c r="H34" s="25"/>
      <c r="I34" s="26"/>
      <c r="J34" s="25"/>
    </row>
    <row r="35" ht="15.75" customHeight="1">
      <c r="D35" s="25"/>
      <c r="E35" s="25"/>
      <c r="F35" s="25"/>
      <c r="G35" s="25"/>
      <c r="H35" s="25"/>
      <c r="I35" s="26"/>
      <c r="J35" s="25"/>
    </row>
    <row r="36" ht="15.75" customHeight="1">
      <c r="D36" s="16" t="s">
        <v>29</v>
      </c>
      <c r="E36" s="3"/>
      <c r="F36" s="3"/>
      <c r="G36" s="3"/>
      <c r="H36" s="3"/>
      <c r="I36" s="3"/>
      <c r="J36" s="4"/>
    </row>
    <row r="37" ht="30.0" customHeight="1">
      <c r="D37" s="27" t="s">
        <v>30</v>
      </c>
      <c r="E37" s="3"/>
      <c r="F37" s="3"/>
      <c r="G37" s="3"/>
      <c r="H37" s="3"/>
      <c r="I37" s="3"/>
      <c r="J37" s="4"/>
    </row>
    <row r="38" ht="15.75" customHeight="1">
      <c r="D38" s="25"/>
      <c r="E38" s="25"/>
      <c r="F38" s="25"/>
      <c r="G38" s="25"/>
      <c r="H38" s="25"/>
      <c r="I38" s="26"/>
      <c r="J38" s="25"/>
    </row>
    <row r="39" ht="15.75" customHeight="1">
      <c r="D39" s="25"/>
      <c r="E39" s="25"/>
      <c r="F39" s="25"/>
      <c r="G39" s="25"/>
      <c r="H39" s="25"/>
      <c r="I39" s="26"/>
      <c r="J39" s="25"/>
    </row>
    <row r="40" ht="15.75" customHeight="1">
      <c r="I40" s="1"/>
    </row>
    <row r="41" ht="18.0" customHeight="1">
      <c r="D41" s="16" t="s">
        <v>31</v>
      </c>
      <c r="E41" s="3"/>
      <c r="F41" s="3"/>
      <c r="G41" s="3"/>
      <c r="H41" s="3"/>
      <c r="I41" s="3"/>
      <c r="J41" s="4"/>
    </row>
    <row r="42" ht="60.0" customHeight="1">
      <c r="D42" s="28" t="s">
        <v>32</v>
      </c>
      <c r="E42" s="9"/>
      <c r="F42" s="9"/>
      <c r="G42" s="9"/>
      <c r="H42" s="9"/>
      <c r="I42" s="9"/>
      <c r="J42" s="10"/>
    </row>
    <row r="43" ht="49.5" customHeight="1">
      <c r="D43" s="29" t="s">
        <v>33</v>
      </c>
      <c r="E43" s="9"/>
      <c r="F43" s="9"/>
      <c r="G43" s="9"/>
      <c r="H43" s="9"/>
      <c r="I43" s="9"/>
      <c r="J43" s="10"/>
    </row>
    <row r="44" ht="53.25" customHeight="1">
      <c r="D44" s="29" t="s">
        <v>34</v>
      </c>
      <c r="E44" s="9"/>
      <c r="F44" s="9"/>
      <c r="G44" s="9"/>
      <c r="H44" s="9"/>
      <c r="I44" s="9"/>
      <c r="J44" s="10"/>
    </row>
    <row r="45" ht="30.0" customHeight="1">
      <c r="D45" s="17" t="s">
        <v>35</v>
      </c>
      <c r="E45" s="18"/>
      <c r="F45" s="18"/>
      <c r="G45" s="18"/>
      <c r="H45" s="18"/>
      <c r="I45" s="18"/>
      <c r="J45" s="19"/>
    </row>
    <row r="46" ht="56.25" customHeight="1">
      <c r="D46" s="8" t="s">
        <v>36</v>
      </c>
      <c r="E46" s="9"/>
      <c r="F46" s="9"/>
      <c r="G46" s="9"/>
      <c r="H46" s="9"/>
      <c r="I46" s="9"/>
      <c r="J46" s="10"/>
    </row>
    <row r="47" ht="84.75" customHeight="1">
      <c r="D47" s="8" t="s">
        <v>37</v>
      </c>
      <c r="E47" s="9"/>
      <c r="F47" s="9"/>
      <c r="G47" s="9"/>
      <c r="H47" s="9"/>
      <c r="I47" s="9"/>
      <c r="J47" s="10"/>
    </row>
    <row r="48" ht="61.5" customHeight="1">
      <c r="D48" s="30" t="s">
        <v>38</v>
      </c>
      <c r="E48" s="3"/>
      <c r="F48" s="3"/>
      <c r="G48" s="3"/>
      <c r="H48" s="3"/>
      <c r="I48" s="3"/>
      <c r="J48" s="4"/>
    </row>
    <row r="49" ht="15.75" customHeight="1">
      <c r="I49" s="1"/>
    </row>
    <row r="50" ht="15.75" customHeight="1">
      <c r="I50" s="1"/>
    </row>
    <row r="51" ht="15.75" customHeight="1">
      <c r="D51" s="21"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19.5" customHeight="1">
      <c r="D54" s="23" t="s">
        <v>42</v>
      </c>
      <c r="E54" s="3"/>
      <c r="F54" s="3"/>
      <c r="G54" s="3"/>
      <c r="H54" s="3"/>
      <c r="I54" s="3"/>
      <c r="J54" s="4"/>
    </row>
    <row r="55" ht="42.0" customHeight="1">
      <c r="D55" s="23" t="s">
        <v>43</v>
      </c>
      <c r="E55" s="3"/>
      <c r="F55" s="3"/>
      <c r="G55" s="3"/>
      <c r="H55" s="3"/>
      <c r="I55" s="3"/>
      <c r="J55" s="4"/>
    </row>
    <row r="56" ht="38.25" customHeight="1">
      <c r="D56" s="23" t="s">
        <v>44</v>
      </c>
      <c r="E56" s="3"/>
      <c r="F56" s="3"/>
      <c r="G56" s="3"/>
      <c r="H56" s="3"/>
      <c r="I56" s="3"/>
      <c r="J56" s="4"/>
    </row>
    <row r="57" ht="38.25" customHeight="1">
      <c r="D57" s="30" t="s">
        <v>45</v>
      </c>
      <c r="E57" s="3"/>
      <c r="F57" s="3"/>
      <c r="G57" s="3"/>
      <c r="H57" s="3"/>
      <c r="I57" s="3"/>
      <c r="J57" s="4"/>
    </row>
    <row r="58" ht="38.25" customHeight="1">
      <c r="D58" s="30" t="s">
        <v>46</v>
      </c>
      <c r="E58" s="3"/>
      <c r="F58" s="3"/>
      <c r="G58" s="3"/>
      <c r="H58" s="3"/>
      <c r="I58" s="3"/>
      <c r="J58" s="4"/>
    </row>
    <row r="59" ht="25.5" customHeight="1">
      <c r="D59" s="30" t="s">
        <v>47</v>
      </c>
      <c r="E59" s="3"/>
      <c r="F59" s="3"/>
      <c r="G59" s="3"/>
      <c r="H59" s="3"/>
      <c r="I59" s="3"/>
      <c r="J59" s="4"/>
    </row>
    <row r="60" ht="27.75" customHeight="1">
      <c r="D60" s="23" t="s">
        <v>48</v>
      </c>
      <c r="E60" s="3"/>
      <c r="F60" s="3"/>
      <c r="G60" s="3"/>
      <c r="H60" s="3"/>
      <c r="I60" s="3"/>
      <c r="J60" s="4"/>
    </row>
    <row r="61" ht="15.75" customHeight="1">
      <c r="I61" s="1"/>
    </row>
    <row r="62" ht="15.75" customHeight="1">
      <c r="I62" s="1"/>
    </row>
    <row r="63" ht="15.75" customHeight="1">
      <c r="I63" s="1"/>
    </row>
    <row r="64" ht="15.0" customHeight="1"/>
    <row r="65" ht="15.0" customHeight="1"/>
    <row r="66" ht="15.0" customHeight="1"/>
    <row r="67" ht="15.0" customHeight="1"/>
    <row r="68" ht="15.0" customHeight="1"/>
    <row r="69" ht="15.0"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2">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E33:I33"/>
    <mergeCell ref="D36:J36"/>
    <mergeCell ref="D37:J37"/>
    <mergeCell ref="D41:J41"/>
    <mergeCell ref="D42:J42"/>
    <mergeCell ref="D43:J43"/>
    <mergeCell ref="D44:J44"/>
    <mergeCell ref="D54:J54"/>
    <mergeCell ref="D55:J55"/>
    <mergeCell ref="D56:J56"/>
    <mergeCell ref="D57:J57"/>
    <mergeCell ref="D58:J58"/>
    <mergeCell ref="D59:J59"/>
    <mergeCell ref="D60:J60"/>
    <mergeCell ref="D45:J45"/>
    <mergeCell ref="D46:J46"/>
    <mergeCell ref="D47:J47"/>
    <mergeCell ref="D48:J48"/>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 display="Annexure B" location="'Annexure B'!A1" ref="J33"/>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49</v>
      </c>
      <c r="I1" s="31"/>
      <c r="J1" s="31"/>
      <c r="K1" s="31"/>
      <c r="L1" s="31"/>
      <c r="M1" s="31"/>
      <c r="N1" s="31"/>
      <c r="O1" s="31"/>
      <c r="P1" s="31"/>
      <c r="Q1" s="31"/>
      <c r="R1" s="31" t="s">
        <v>50</v>
      </c>
      <c r="S1" s="31" t="s">
        <v>51</v>
      </c>
      <c r="T1" s="31" t="s">
        <v>52</v>
      </c>
      <c r="U1" s="31" t="s">
        <v>53</v>
      </c>
      <c r="V1" s="31"/>
      <c r="W1" s="31" t="s">
        <v>51</v>
      </c>
      <c r="X1" s="31"/>
      <c r="Y1" s="31"/>
      <c r="Z1" s="31"/>
    </row>
    <row r="2" hidden="1">
      <c r="A2" s="31"/>
      <c r="B2" s="31"/>
      <c r="C2" s="31"/>
      <c r="D2" s="31"/>
      <c r="E2" s="31"/>
      <c r="F2" s="31"/>
      <c r="G2" s="31"/>
      <c r="H2" s="31"/>
      <c r="I2" s="31"/>
      <c r="J2" s="31"/>
      <c r="K2" s="31"/>
      <c r="L2" s="31"/>
      <c r="M2" s="31"/>
      <c r="N2" s="31"/>
      <c r="O2" s="31"/>
      <c r="P2" s="31"/>
      <c r="Q2" s="31"/>
      <c r="R2" s="31" t="s">
        <v>54</v>
      </c>
      <c r="S2" s="31" t="s">
        <v>55</v>
      </c>
      <c r="T2" s="31" t="s">
        <v>56</v>
      </c>
      <c r="U2" s="31" t="s">
        <v>57</v>
      </c>
      <c r="V2" s="31"/>
      <c r="W2" s="31" t="s">
        <v>58</v>
      </c>
      <c r="X2" s="31"/>
      <c r="Y2" s="31"/>
      <c r="Z2" s="31"/>
    </row>
    <row r="3" hidden="1">
      <c r="A3" s="31"/>
      <c r="B3" s="31"/>
      <c r="C3" s="31"/>
      <c r="D3" s="31"/>
      <c r="E3" s="31"/>
      <c r="F3" s="31"/>
      <c r="G3" s="31"/>
      <c r="H3" s="31"/>
      <c r="I3" s="31"/>
      <c r="J3" s="31"/>
      <c r="K3" s="31"/>
      <c r="L3" s="31"/>
      <c r="M3" s="31"/>
      <c r="N3" s="31"/>
      <c r="O3" s="31"/>
      <c r="P3" s="31"/>
      <c r="Q3" s="31"/>
      <c r="R3" s="31" t="s">
        <v>59</v>
      </c>
      <c r="S3" s="31" t="s">
        <v>58</v>
      </c>
      <c r="T3" s="31" t="s">
        <v>60</v>
      </c>
      <c r="U3" s="31"/>
      <c r="V3" s="31"/>
      <c r="W3" s="31" t="s">
        <v>61</v>
      </c>
      <c r="X3" s="31"/>
      <c r="Y3" s="31"/>
      <c r="Z3" s="31"/>
    </row>
    <row r="4" ht="34.5" customHeight="1">
      <c r="A4" s="31"/>
      <c r="B4" s="31"/>
      <c r="C4" s="31"/>
      <c r="D4" s="31"/>
      <c r="E4" s="31"/>
      <c r="F4" s="31"/>
      <c r="G4" s="31"/>
      <c r="H4" s="31"/>
      <c r="I4" s="31"/>
      <c r="J4" s="31"/>
      <c r="K4" s="31"/>
      <c r="L4" s="31"/>
      <c r="M4" s="31"/>
      <c r="N4" s="31"/>
      <c r="O4" s="31"/>
      <c r="P4" s="31"/>
      <c r="Q4" s="31"/>
      <c r="R4" s="31"/>
      <c r="S4" s="31" t="s">
        <v>61</v>
      </c>
      <c r="T4" s="31" t="s">
        <v>62</v>
      </c>
      <c r="U4" s="31"/>
      <c r="V4" s="31"/>
      <c r="W4" s="31" t="s">
        <v>63</v>
      </c>
      <c r="X4" s="31"/>
      <c r="Y4" s="31"/>
      <c r="Z4" s="31"/>
    </row>
    <row r="5" ht="30.0" customHeight="1">
      <c r="A5" s="31"/>
      <c r="B5" s="31"/>
      <c r="C5" s="31"/>
      <c r="D5" s="31"/>
      <c r="E5" s="32" t="s">
        <v>64</v>
      </c>
      <c r="F5" s="4"/>
      <c r="G5" s="31"/>
      <c r="H5" s="31"/>
      <c r="I5" s="31"/>
      <c r="J5" s="31"/>
      <c r="K5" s="31"/>
      <c r="L5" s="31"/>
      <c r="M5" s="31"/>
      <c r="N5" s="31"/>
      <c r="O5" s="31"/>
      <c r="P5" s="31"/>
      <c r="Q5" s="31"/>
      <c r="R5" s="31"/>
      <c r="S5" s="31" t="s">
        <v>63</v>
      </c>
      <c r="T5" s="31"/>
      <c r="U5" s="31"/>
      <c r="V5" s="31"/>
      <c r="W5" s="31"/>
      <c r="X5" s="31"/>
      <c r="Y5" s="31"/>
      <c r="Z5" s="31"/>
    </row>
    <row r="6" ht="19.5" customHeight="1">
      <c r="A6" s="31"/>
      <c r="B6" s="31"/>
      <c r="C6" s="31"/>
      <c r="D6" s="31"/>
      <c r="E6" s="33" t="s">
        <v>65</v>
      </c>
      <c r="F6" s="34" t="s">
        <v>66</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67</v>
      </c>
      <c r="F7" s="34"/>
      <c r="G7" s="31"/>
      <c r="H7" s="31"/>
      <c r="I7" s="31"/>
      <c r="J7" s="31"/>
      <c r="K7" s="31"/>
      <c r="L7" s="31"/>
      <c r="M7" s="31" t="s">
        <v>68</v>
      </c>
      <c r="N7" s="31"/>
      <c r="O7" s="31"/>
      <c r="P7" s="31"/>
      <c r="Q7" s="31"/>
      <c r="R7" s="31"/>
      <c r="S7" s="31"/>
      <c r="T7" s="31"/>
      <c r="U7" s="31"/>
      <c r="V7" s="31"/>
      <c r="W7" s="31"/>
      <c r="X7" s="31" t="s">
        <v>53</v>
      </c>
      <c r="Y7" s="31"/>
      <c r="Z7" s="31"/>
    </row>
    <row r="8" ht="19.5" customHeight="1">
      <c r="A8" s="31"/>
      <c r="B8" s="31"/>
      <c r="C8" s="31"/>
      <c r="D8" s="31"/>
      <c r="E8" s="33" t="s">
        <v>69</v>
      </c>
      <c r="F8" s="34"/>
      <c r="G8" s="31"/>
      <c r="H8" s="31"/>
      <c r="I8" s="31"/>
      <c r="J8" s="31"/>
      <c r="K8" s="31"/>
      <c r="L8" s="31"/>
      <c r="M8" s="31" t="s">
        <v>70</v>
      </c>
      <c r="N8" s="31"/>
      <c r="O8" s="31"/>
      <c r="P8" s="31"/>
      <c r="Q8" s="31"/>
      <c r="R8" s="31"/>
      <c r="S8" s="31"/>
      <c r="T8" s="31"/>
      <c r="U8" s="31"/>
      <c r="V8" s="31"/>
      <c r="W8" s="31"/>
      <c r="X8" s="31" t="s">
        <v>57</v>
      </c>
      <c r="Y8" s="31"/>
      <c r="Z8" s="31"/>
    </row>
    <row r="9" ht="19.5" customHeight="1">
      <c r="A9" s="31"/>
      <c r="B9" s="31"/>
      <c r="C9" s="31"/>
      <c r="D9" s="31"/>
      <c r="E9" s="33" t="s">
        <v>71</v>
      </c>
      <c r="F9" s="34" t="s">
        <v>72</v>
      </c>
      <c r="G9" s="31"/>
      <c r="H9" s="31"/>
      <c r="I9" s="31"/>
      <c r="J9" s="31"/>
      <c r="K9" s="31"/>
      <c r="L9" s="31"/>
      <c r="M9" s="31" t="s">
        <v>73</v>
      </c>
      <c r="N9" s="31"/>
      <c r="O9" s="31"/>
      <c r="P9" s="31"/>
      <c r="Q9" s="31"/>
      <c r="R9" s="31"/>
      <c r="S9" s="31"/>
      <c r="T9" s="31"/>
      <c r="U9" s="31"/>
      <c r="V9" s="31"/>
      <c r="W9" s="31"/>
      <c r="X9" s="31"/>
      <c r="Y9" s="31"/>
      <c r="Z9" s="31"/>
    </row>
    <row r="10" ht="19.5" customHeight="1">
      <c r="A10" s="31"/>
      <c r="B10" s="31"/>
      <c r="C10" s="31"/>
      <c r="D10" s="31"/>
      <c r="E10" s="33" t="s">
        <v>74</v>
      </c>
      <c r="F10" s="34" t="s">
        <v>75</v>
      </c>
      <c r="G10" s="31"/>
      <c r="H10" s="31"/>
      <c r="I10" s="31"/>
      <c r="J10" s="31"/>
      <c r="K10" s="31"/>
      <c r="L10" s="31"/>
      <c r="M10" s="31" t="s">
        <v>76</v>
      </c>
      <c r="N10" s="31"/>
      <c r="O10" s="31"/>
      <c r="P10" s="31"/>
      <c r="Q10" s="31"/>
      <c r="R10" s="31"/>
      <c r="S10" s="31"/>
      <c r="T10" s="31"/>
      <c r="U10" s="31"/>
      <c r="V10" s="31"/>
      <c r="W10" s="31"/>
      <c r="X10" s="31"/>
      <c r="Y10" s="31"/>
      <c r="Z10" s="31"/>
    </row>
    <row r="11" ht="19.5" customHeight="1">
      <c r="A11" s="31"/>
      <c r="B11" s="31"/>
      <c r="C11" s="31"/>
      <c r="D11" s="31"/>
      <c r="E11" s="33" t="s">
        <v>77</v>
      </c>
      <c r="F11" s="35" t="s">
        <v>57</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78</v>
      </c>
      <c r="F12" s="35" t="s">
        <v>50</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79</v>
      </c>
      <c r="F13" s="35" t="s">
        <v>55</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80</v>
      </c>
      <c r="F14" s="34" t="s">
        <v>81</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82</v>
      </c>
      <c r="F15" s="39" t="s">
        <v>83</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84</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85</v>
      </c>
      <c r="F17" s="34" t="s">
        <v>57</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1 F17">
      <formula1>$X$7:$X$8</formula1>
    </dataValidation>
    <dataValidation type="list" allowBlank="1" showErrorMessage="1" sqref="F13">
      <formula1>IF(F11="Yes",yy,pre)</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86</v>
      </c>
      <c r="B1" s="31"/>
      <c r="C1" s="31"/>
      <c r="D1" s="31"/>
      <c r="E1" s="31"/>
      <c r="F1" s="31"/>
      <c r="G1" s="31"/>
      <c r="H1" s="31"/>
      <c r="I1" s="31"/>
      <c r="J1" s="31"/>
      <c r="K1" s="31"/>
      <c r="L1" s="31"/>
      <c r="M1" s="31"/>
      <c r="N1" s="31"/>
      <c r="O1" s="31"/>
      <c r="P1" s="31"/>
      <c r="Q1" s="31"/>
      <c r="R1" s="31"/>
      <c r="S1" s="31"/>
      <c r="T1" s="31" t="s">
        <v>86</v>
      </c>
      <c r="U1" s="31" t="s">
        <v>53</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57</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87</v>
      </c>
      <c r="E8" s="45" t="s">
        <v>88</v>
      </c>
      <c r="F8" s="46" t="s">
        <v>89</v>
      </c>
      <c r="G8" s="47" t="s">
        <v>90</v>
      </c>
      <c r="H8" s="47" t="s">
        <v>91</v>
      </c>
      <c r="I8" s="47" t="s">
        <v>92</v>
      </c>
      <c r="J8" s="31"/>
      <c r="K8" s="31"/>
      <c r="L8" s="31"/>
      <c r="M8" s="31"/>
      <c r="N8" s="31"/>
      <c r="O8" s="31"/>
      <c r="P8" s="31"/>
      <c r="Q8" s="31"/>
      <c r="R8" s="31"/>
      <c r="S8" s="31"/>
      <c r="T8" s="31"/>
      <c r="U8" s="31"/>
      <c r="V8" s="31"/>
      <c r="W8" s="31"/>
      <c r="X8" s="31"/>
      <c r="Y8" s="31"/>
      <c r="Z8" s="31"/>
    </row>
    <row r="9" ht="19.5" customHeight="1">
      <c r="A9" s="31"/>
      <c r="B9" s="31"/>
      <c r="C9" s="31"/>
      <c r="D9" s="48">
        <v>1.0</v>
      </c>
      <c r="E9" s="49" t="s">
        <v>93</v>
      </c>
      <c r="F9" s="50" t="s">
        <v>57</v>
      </c>
      <c r="G9" s="51" t="s">
        <v>57</v>
      </c>
      <c r="H9" s="51" t="s">
        <v>57</v>
      </c>
      <c r="I9" s="51" t="s">
        <v>57</v>
      </c>
      <c r="J9" s="31"/>
      <c r="K9" s="31"/>
      <c r="L9" s="31"/>
      <c r="M9" s="31">
        <v>1.0</v>
      </c>
      <c r="N9" s="31">
        <v>1.0</v>
      </c>
      <c r="O9" s="31">
        <v>1.0</v>
      </c>
      <c r="P9" s="31">
        <v>1.0</v>
      </c>
      <c r="Q9" s="31"/>
      <c r="R9" s="31" t="s">
        <v>94</v>
      </c>
      <c r="S9" s="31" t="s">
        <v>95</v>
      </c>
      <c r="T9" s="31" t="s">
        <v>96</v>
      </c>
      <c r="U9" s="31" t="s">
        <v>97</v>
      </c>
      <c r="V9" s="31"/>
      <c r="W9" s="31"/>
      <c r="X9" s="31"/>
      <c r="Y9" s="31"/>
      <c r="Z9" s="31"/>
    </row>
    <row r="10" ht="19.5" customHeight="1">
      <c r="A10" s="31"/>
      <c r="B10" s="31"/>
      <c r="C10" s="31"/>
      <c r="D10" s="52">
        <v>2.0</v>
      </c>
      <c r="E10" s="38" t="s">
        <v>98</v>
      </c>
      <c r="F10" s="35" t="s">
        <v>57</v>
      </c>
      <c r="G10" s="53" t="s">
        <v>57</v>
      </c>
      <c r="H10" s="53" t="s">
        <v>57</v>
      </c>
      <c r="I10" s="53" t="s">
        <v>57</v>
      </c>
      <c r="J10" s="31"/>
      <c r="K10" s="31"/>
      <c r="L10" s="31"/>
      <c r="M10" s="31">
        <v>1.0</v>
      </c>
      <c r="N10" s="31">
        <v>1.0</v>
      </c>
      <c r="O10" s="31">
        <v>1.0</v>
      </c>
      <c r="P10" s="31">
        <v>1.0</v>
      </c>
      <c r="Q10" s="31"/>
      <c r="R10" s="31" t="s">
        <v>99</v>
      </c>
      <c r="S10" s="31" t="s">
        <v>100</v>
      </c>
      <c r="T10" s="31" t="s">
        <v>101</v>
      </c>
      <c r="U10" s="31" t="s">
        <v>102</v>
      </c>
      <c r="V10" s="31"/>
      <c r="W10" s="31"/>
      <c r="X10" s="31"/>
      <c r="Y10" s="31"/>
      <c r="Z10" s="31"/>
    </row>
    <row r="11" ht="19.5" customHeight="1">
      <c r="A11" s="31"/>
      <c r="B11" s="31"/>
      <c r="C11" s="31"/>
      <c r="D11" s="52">
        <v>3.0</v>
      </c>
      <c r="E11" s="38" t="s">
        <v>103</v>
      </c>
      <c r="F11" s="35" t="s">
        <v>57</v>
      </c>
      <c r="G11" s="53" t="s">
        <v>57</v>
      </c>
      <c r="H11" s="53" t="s">
        <v>57</v>
      </c>
      <c r="I11" s="53" t="s">
        <v>57</v>
      </c>
      <c r="J11" s="31"/>
      <c r="K11" s="31"/>
      <c r="L11" s="31"/>
      <c r="M11" s="31">
        <v>1.0</v>
      </c>
      <c r="N11" s="31">
        <v>1.0</v>
      </c>
      <c r="O11" s="31">
        <v>1.0</v>
      </c>
      <c r="P11" s="31">
        <v>1.0</v>
      </c>
      <c r="Q11" s="31"/>
      <c r="R11" s="31" t="s">
        <v>104</v>
      </c>
      <c r="S11" s="31" t="s">
        <v>105</v>
      </c>
      <c r="T11" s="31" t="s">
        <v>106</v>
      </c>
      <c r="U11" s="31" t="s">
        <v>107</v>
      </c>
      <c r="V11" s="31"/>
      <c r="W11" s="31"/>
      <c r="X11" s="31"/>
      <c r="Y11" s="31"/>
      <c r="Z11" s="31"/>
    </row>
    <row r="12">
      <c r="A12" s="31"/>
      <c r="B12" s="31"/>
      <c r="C12" s="31"/>
      <c r="D12" s="52">
        <v>4.0</v>
      </c>
      <c r="E12" s="38" t="s">
        <v>108</v>
      </c>
      <c r="F12" s="35" t="s">
        <v>57</v>
      </c>
      <c r="G12" s="53" t="s">
        <v>57</v>
      </c>
      <c r="H12" s="53" t="s">
        <v>57</v>
      </c>
      <c r="I12" s="53" t="s">
        <v>57</v>
      </c>
      <c r="J12" s="31"/>
      <c r="K12" s="31"/>
      <c r="L12" s="31"/>
      <c r="M12" s="31">
        <v>1.0</v>
      </c>
      <c r="N12" s="31">
        <v>1.0</v>
      </c>
      <c r="O12" s="31">
        <v>1.0</v>
      </c>
      <c r="P12" s="31">
        <v>1.0</v>
      </c>
      <c r="Q12" s="31"/>
      <c r="R12" s="31" t="s">
        <v>109</v>
      </c>
      <c r="S12" s="31" t="s">
        <v>110</v>
      </c>
      <c r="T12" s="31" t="s">
        <v>111</v>
      </c>
      <c r="U12" s="31" t="s">
        <v>112</v>
      </c>
      <c r="V12" s="31"/>
      <c r="W12" s="31"/>
      <c r="X12" s="31"/>
      <c r="Y12" s="31"/>
      <c r="Z12" s="31"/>
    </row>
    <row r="13" ht="21.75" customHeight="1">
      <c r="A13" s="31"/>
      <c r="B13" s="31"/>
      <c r="C13" s="31"/>
      <c r="D13" s="52">
        <v>5.0</v>
      </c>
      <c r="E13" s="38" t="s">
        <v>113</v>
      </c>
      <c r="F13" s="35" t="s">
        <v>57</v>
      </c>
      <c r="G13" s="53" t="s">
        <v>57</v>
      </c>
      <c r="H13" s="54" t="s">
        <v>57</v>
      </c>
      <c r="I13" s="54" t="s">
        <v>57</v>
      </c>
      <c r="J13" s="31"/>
      <c r="K13" s="31"/>
      <c r="L13" s="31"/>
      <c r="M13" s="31">
        <v>1.0</v>
      </c>
      <c r="N13" s="31">
        <v>1.0</v>
      </c>
      <c r="O13" s="31">
        <v>1.0</v>
      </c>
      <c r="P13" s="31">
        <v>1.0</v>
      </c>
      <c r="Q13" s="31"/>
      <c r="R13" s="31" t="s">
        <v>114</v>
      </c>
      <c r="S13" s="31" t="s">
        <v>115</v>
      </c>
      <c r="T13" s="31" t="s">
        <v>116</v>
      </c>
      <c r="U13" s="31" t="s">
        <v>117</v>
      </c>
      <c r="V13" s="31"/>
      <c r="W13" s="31"/>
      <c r="X13" s="31"/>
      <c r="Y13" s="31"/>
      <c r="Z13" s="31"/>
    </row>
    <row r="14" ht="19.5" customHeight="1">
      <c r="A14" s="31"/>
      <c r="B14" s="31"/>
      <c r="C14" s="31"/>
      <c r="D14" s="55">
        <v>6.0</v>
      </c>
      <c r="E14" s="56" t="s">
        <v>118</v>
      </c>
      <c r="F14" s="57" t="s">
        <v>57</v>
      </c>
      <c r="G14" s="58" t="s">
        <v>57</v>
      </c>
      <c r="H14" s="59"/>
      <c r="I14" s="60"/>
      <c r="J14" s="40"/>
      <c r="K14" s="40"/>
      <c r="L14" s="40"/>
      <c r="M14" s="40">
        <v>1.0</v>
      </c>
      <c r="N14" s="40">
        <v>1.0</v>
      </c>
      <c r="O14" s="40">
        <v>0.0</v>
      </c>
      <c r="P14" s="40">
        <v>0.0</v>
      </c>
      <c r="Q14" s="40"/>
      <c r="R14" s="40" t="s">
        <v>119</v>
      </c>
      <c r="S14" s="40" t="s">
        <v>120</v>
      </c>
      <c r="T14" s="40" t="s">
        <v>121</v>
      </c>
      <c r="U14" s="40" t="s">
        <v>122</v>
      </c>
      <c r="V14" s="40"/>
      <c r="W14" s="40"/>
      <c r="X14" s="40"/>
      <c r="Y14" s="40"/>
      <c r="Z14" s="40"/>
    </row>
    <row r="15" ht="19.5" customHeight="1">
      <c r="A15" s="31"/>
      <c r="B15" s="31"/>
      <c r="C15" s="31"/>
      <c r="D15" s="55">
        <v>7.0</v>
      </c>
      <c r="E15" s="38" t="s">
        <v>123</v>
      </c>
      <c r="F15" s="61" t="s">
        <v>57</v>
      </c>
      <c r="G15" s="62" t="s">
        <v>57</v>
      </c>
      <c r="H15" s="63" t="s">
        <v>57</v>
      </c>
      <c r="I15" s="63" t="s">
        <v>57</v>
      </c>
      <c r="J15" s="40"/>
      <c r="K15" s="40"/>
      <c r="L15" s="40"/>
      <c r="M15" s="40">
        <v>1.0</v>
      </c>
      <c r="N15" s="40">
        <v>1.0</v>
      </c>
      <c r="O15" s="40">
        <v>1.0</v>
      </c>
      <c r="P15" s="40">
        <v>1.0</v>
      </c>
      <c r="Q15" s="40"/>
      <c r="R15" s="40" t="s">
        <v>124</v>
      </c>
      <c r="S15" s="40" t="s">
        <v>125</v>
      </c>
      <c r="T15" s="40" t="s">
        <v>126</v>
      </c>
      <c r="U15" s="40" t="s">
        <v>127</v>
      </c>
      <c r="V15" s="40"/>
      <c r="W15" s="40"/>
      <c r="X15" s="40"/>
      <c r="Y15" s="40"/>
      <c r="Z15" s="40"/>
    </row>
    <row r="16" ht="21.0" customHeight="1">
      <c r="A16" s="31"/>
      <c r="B16" s="31"/>
      <c r="C16" s="31"/>
      <c r="D16" s="64">
        <v>8.0</v>
      </c>
      <c r="E16" s="65" t="s">
        <v>128</v>
      </c>
      <c r="F16" s="66" t="s">
        <v>53</v>
      </c>
      <c r="G16" s="67"/>
      <c r="H16" s="3"/>
      <c r="I16" s="4"/>
      <c r="J16" s="31"/>
      <c r="K16" s="31"/>
      <c r="L16" s="31"/>
      <c r="M16" s="31"/>
      <c r="N16" s="31"/>
      <c r="O16" s="31"/>
      <c r="P16" s="31"/>
      <c r="Q16" s="31"/>
      <c r="R16" s="37" t="s">
        <v>128</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57"/>
    <col customWidth="1" hidden="1" min="2" max="3" width="9.14"/>
    <col customWidth="1" min="4"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8" width="17.14"/>
  </cols>
  <sheetData>
    <row r="1" hidden="1">
      <c r="N1" s="68"/>
      <c r="O1" s="68"/>
    </row>
    <row r="2" hidden="1">
      <c r="G2" s="69" t="s">
        <v>129</v>
      </c>
      <c r="H2" s="69" t="s">
        <v>130</v>
      </c>
      <c r="I2" s="69" t="s">
        <v>131</v>
      </c>
      <c r="J2" s="69" t="s">
        <v>132</v>
      </c>
      <c r="K2" s="69" t="s">
        <v>133</v>
      </c>
      <c r="L2" s="69" t="s">
        <v>134</v>
      </c>
      <c r="M2" s="69" t="s">
        <v>135</v>
      </c>
      <c r="N2" s="68" t="s">
        <v>136</v>
      </c>
      <c r="O2" s="68" t="s">
        <v>137</v>
      </c>
      <c r="P2" s="69" t="s">
        <v>138</v>
      </c>
      <c r="Q2" s="69" t="s">
        <v>139</v>
      </c>
      <c r="R2" s="69" t="s">
        <v>140</v>
      </c>
      <c r="S2" s="69" t="s">
        <v>141</v>
      </c>
      <c r="T2" s="69" t="s">
        <v>141</v>
      </c>
      <c r="U2" s="69" t="s">
        <v>142</v>
      </c>
      <c r="V2" s="69" t="s">
        <v>143</v>
      </c>
      <c r="W2" s="69" t="s">
        <v>144</v>
      </c>
      <c r="X2" s="69" t="s">
        <v>145</v>
      </c>
      <c r="Y2" s="69" t="s">
        <v>146</v>
      </c>
      <c r="Z2" s="69" t="s">
        <v>147</v>
      </c>
      <c r="AA2" s="69" t="s">
        <v>148</v>
      </c>
      <c r="AB2" s="69" t="s">
        <v>149</v>
      </c>
    </row>
    <row r="3" hidden="1">
      <c r="N3" s="68"/>
      <c r="O3" s="68"/>
    </row>
    <row r="4" hidden="1">
      <c r="N4" s="68"/>
      <c r="O4" s="68"/>
    </row>
    <row r="5" hidden="1">
      <c r="N5" s="68"/>
      <c r="O5" s="68"/>
    </row>
    <row r="6">
      <c r="N6" s="68"/>
      <c r="O6" s="68"/>
    </row>
    <row r="7">
      <c r="N7" s="68"/>
      <c r="O7" s="68"/>
    </row>
    <row r="8" ht="30.0" customHeight="1">
      <c r="E8" s="70" t="s">
        <v>150</v>
      </c>
      <c r="F8" s="3"/>
      <c r="G8" s="3"/>
      <c r="H8" s="3"/>
      <c r="I8" s="3"/>
      <c r="J8" s="3"/>
      <c r="K8" s="3"/>
      <c r="L8" s="3"/>
      <c r="M8" s="3"/>
      <c r="N8" s="3"/>
      <c r="O8" s="3"/>
      <c r="P8" s="3"/>
      <c r="Q8" s="3"/>
      <c r="R8" s="3"/>
      <c r="S8" s="3"/>
      <c r="T8" s="3"/>
      <c r="U8" s="3"/>
      <c r="V8" s="3"/>
      <c r="W8" s="3"/>
      <c r="X8" s="3"/>
      <c r="Y8" s="3"/>
      <c r="Z8" s="3"/>
      <c r="AA8" s="3"/>
      <c r="AB8" s="4"/>
    </row>
    <row r="9" ht="22.5" customHeight="1">
      <c r="E9" s="71" t="s">
        <v>151</v>
      </c>
      <c r="F9" s="12"/>
      <c r="G9" s="12"/>
      <c r="H9" s="12"/>
      <c r="I9" s="12"/>
      <c r="J9" s="12"/>
      <c r="K9" s="12"/>
      <c r="L9" s="12"/>
      <c r="M9" s="12"/>
      <c r="N9" s="12"/>
      <c r="O9" s="12"/>
      <c r="P9" s="12"/>
      <c r="Q9" s="12"/>
      <c r="R9" s="12"/>
      <c r="S9" s="12"/>
      <c r="T9" s="12"/>
      <c r="U9" s="12"/>
      <c r="V9" s="12"/>
      <c r="W9" s="12"/>
      <c r="X9" s="12"/>
      <c r="Y9" s="12"/>
      <c r="Z9" s="12"/>
      <c r="AA9" s="12"/>
      <c r="AB9" s="13"/>
    </row>
    <row r="10" ht="27.0" customHeight="1">
      <c r="E10" s="72" t="s">
        <v>152</v>
      </c>
      <c r="F10" s="72" t="s">
        <v>153</v>
      </c>
      <c r="G10" s="72" t="s">
        <v>154</v>
      </c>
      <c r="H10" s="72" t="s">
        <v>155</v>
      </c>
      <c r="I10" s="72" t="s">
        <v>156</v>
      </c>
      <c r="J10" s="72" t="s">
        <v>157</v>
      </c>
      <c r="K10" s="72" t="s">
        <v>158</v>
      </c>
      <c r="L10" s="72" t="s">
        <v>159</v>
      </c>
      <c r="M10" s="73" t="s">
        <v>160</v>
      </c>
      <c r="N10" s="12"/>
      <c r="O10" s="12"/>
      <c r="P10" s="13"/>
      <c r="Q10" s="72" t="s">
        <v>161</v>
      </c>
      <c r="R10" s="72" t="s">
        <v>162</v>
      </c>
      <c r="S10" s="72" t="s">
        <v>163</v>
      </c>
      <c r="T10" s="72" t="s">
        <v>164</v>
      </c>
      <c r="U10" s="74" t="s">
        <v>165</v>
      </c>
      <c r="V10" s="75"/>
      <c r="W10" s="74" t="s">
        <v>166</v>
      </c>
      <c r="X10" s="75"/>
      <c r="Y10" s="72" t="s">
        <v>167</v>
      </c>
      <c r="Z10" s="76" t="s">
        <v>168</v>
      </c>
      <c r="AA10" s="3"/>
      <c r="AB10" s="4"/>
    </row>
    <row r="11" ht="24.0" customHeight="1">
      <c r="E11" s="77"/>
      <c r="F11" s="77"/>
      <c r="G11" s="77"/>
      <c r="H11" s="77"/>
      <c r="I11" s="77"/>
      <c r="J11" s="77"/>
      <c r="K11" s="77"/>
      <c r="L11" s="77"/>
      <c r="M11" s="76" t="s">
        <v>169</v>
      </c>
      <c r="N11" s="3"/>
      <c r="O11" s="4"/>
      <c r="P11" s="78" t="s">
        <v>170</v>
      </c>
      <c r="Q11" s="77"/>
      <c r="R11" s="77"/>
      <c r="S11" s="77"/>
      <c r="T11" s="77"/>
      <c r="U11" s="79"/>
      <c r="V11" s="80"/>
      <c r="W11" s="79"/>
      <c r="X11" s="80"/>
      <c r="Y11" s="77"/>
      <c r="Z11" s="76" t="s">
        <v>171</v>
      </c>
      <c r="AA11" s="3"/>
      <c r="AB11" s="4"/>
    </row>
    <row r="12" ht="79.5" customHeight="1">
      <c r="E12" s="81"/>
      <c r="F12" s="81"/>
      <c r="G12" s="81"/>
      <c r="H12" s="81"/>
      <c r="I12" s="81"/>
      <c r="J12" s="81"/>
      <c r="K12" s="81"/>
      <c r="L12" s="81"/>
      <c r="M12" s="82" t="s">
        <v>172</v>
      </c>
      <c r="N12" s="83" t="s">
        <v>173</v>
      </c>
      <c r="O12" s="83" t="s">
        <v>174</v>
      </c>
      <c r="P12" s="81"/>
      <c r="Q12" s="81"/>
      <c r="R12" s="81"/>
      <c r="S12" s="81"/>
      <c r="T12" s="81"/>
      <c r="U12" s="82" t="s">
        <v>175</v>
      </c>
      <c r="V12" s="82" t="s">
        <v>176</v>
      </c>
      <c r="W12" s="82" t="s">
        <v>175</v>
      </c>
      <c r="X12" s="82" t="s">
        <v>176</v>
      </c>
      <c r="Y12" s="81"/>
      <c r="Z12" s="84" t="s">
        <v>177</v>
      </c>
      <c r="AA12" s="84" t="s">
        <v>178</v>
      </c>
      <c r="AB12" s="84" t="s">
        <v>179</v>
      </c>
    </row>
    <row r="13" ht="19.5" customHeight="1">
      <c r="C13" s="69">
        <v>3.0</v>
      </c>
      <c r="E13" s="85" t="s">
        <v>180</v>
      </c>
      <c r="F13" s="86" t="s">
        <v>181</v>
      </c>
      <c r="G13" s="87">
        <f>+IFERROR(IF(COUNT('Shareholding Pattern'!H26),('Shareholding Pattern'!H26),""),"")</f>
        <v>3</v>
      </c>
      <c r="H13" s="87">
        <f>+IFERROR(IF(COUNT('Shareholding Pattern'!I26),('Shareholding Pattern'!I26),""),"")</f>
        <v>4381397</v>
      </c>
      <c r="I13" s="87" t="str">
        <f>+IFERROR(IF(COUNT('Shareholding Pattern'!J26),('Shareholding Pattern'!J26),""),"")</f>
        <v/>
      </c>
      <c r="J13" s="87" t="str">
        <f>+IFERROR(IF(COUNT('Shareholding Pattern'!K26),('Shareholding Pattern'!K26),""),"")</f>
        <v/>
      </c>
      <c r="K13" s="87">
        <f>+IFERROR(IF(COUNT('Shareholding Pattern'!L26),('Shareholding Pattern'!L26),""),"")</f>
        <v>4381397</v>
      </c>
      <c r="L13" s="88">
        <f>+IFERROR(IF(COUNT('Shareholding Pattern'!M26),('Shareholding Pattern'!M26),""),"")</f>
        <v>43.81</v>
      </c>
      <c r="M13" s="89">
        <f>+IFERROR(IF(COUNT('Shareholding Pattern'!N26),('Shareholding Pattern'!N26),""),"")</f>
        <v>4381397</v>
      </c>
      <c r="N13" s="90" t="str">
        <f>+IFERROR(IF(COUNT('Shareholding Pattern'!O26),('Shareholding Pattern'!O26),""),"")</f>
        <v/>
      </c>
      <c r="O13" s="90">
        <f>+IFERROR(IF(COUNT('Shareholding Pattern'!P26),('Shareholding Pattern'!P26),""),"")</f>
        <v>4381397</v>
      </c>
      <c r="P13" s="88">
        <f>+IFERROR(IF(COUNT('Shareholding Pattern'!Q26),('Shareholding Pattern'!Q26),""),"")</f>
        <v>43.81</v>
      </c>
      <c r="Q13" s="87" t="str">
        <f>+IFERROR(IF(COUNT('Shareholding Pattern'!R26),('Shareholding Pattern'!R26),""),"")</f>
        <v/>
      </c>
      <c r="R13" s="87" t="str">
        <f>+IFERROR(IF(COUNT('Shareholding Pattern'!S26),('Shareholding Pattern'!S26),""),"")</f>
        <v/>
      </c>
      <c r="S13" s="87" t="str">
        <f>+IFERROR(IF(COUNT('Shareholding Pattern'!T26),('Shareholding Pattern'!T26),""),"")</f>
        <v/>
      </c>
      <c r="T13" s="88">
        <f>+IFERROR(IF(COUNT('Shareholding Pattern'!U26),('Shareholding Pattern'!U26),""),"")</f>
        <v>43.81</v>
      </c>
      <c r="U13" s="87" t="str">
        <f>+IFERROR(IF(COUNT('Shareholding Pattern'!V26),('Shareholding Pattern'!V26),""),"")</f>
        <v/>
      </c>
      <c r="V13" s="88" t="str">
        <f>+IFERROR(IF(COUNT('Shareholding Pattern'!W26),('Shareholding Pattern'!W26),""),"")</f>
        <v/>
      </c>
      <c r="W13" s="87" t="str">
        <f>+IFERROR(IF(COUNT('Shareholding Pattern'!X26),('Shareholding Pattern'!X26),""),"")</f>
        <v/>
      </c>
      <c r="X13" s="88" t="str">
        <f>+IFERROR(IF(COUNT('Shareholding Pattern'!Y26),('Shareholding Pattern'!Y26),""),"")</f>
        <v/>
      </c>
      <c r="Y13" s="87">
        <f>+IFERROR(IF(COUNT('Shareholding Pattern'!Z26),('Shareholding Pattern'!Z26),""),"")</f>
        <v>4381397</v>
      </c>
      <c r="Z13" s="91"/>
      <c r="AA13" s="92"/>
      <c r="AB13" s="93"/>
    </row>
    <row r="14" ht="19.5" customHeight="1">
      <c r="C14" s="69">
        <v>6549.0</v>
      </c>
      <c r="E14" s="85" t="s">
        <v>182</v>
      </c>
      <c r="F14" s="94" t="s">
        <v>183</v>
      </c>
      <c r="G14" s="87">
        <f>+IFERROR(IF(COUNT('Shareholding Pattern'!H71),('Shareholding Pattern'!H71),""),"")</f>
        <v>6549</v>
      </c>
      <c r="H14" s="87">
        <f>+IFERROR(IF(COUNT('Shareholding Pattern'!I71),('Shareholding Pattern'!I71),""),"")</f>
        <v>5618603</v>
      </c>
      <c r="I14" s="87" t="str">
        <f>+IFERROR(IF(COUNT('Shareholding Pattern'!J71),('Shareholding Pattern'!J71),""),"")</f>
        <v/>
      </c>
      <c r="J14" s="87" t="str">
        <f>+IFERROR(IF(COUNT('Shareholding Pattern'!K71),('Shareholding Pattern'!K71),""),"")</f>
        <v/>
      </c>
      <c r="K14" s="87">
        <f>+IFERROR(IF(COUNT('Shareholding Pattern'!L71),('Shareholding Pattern'!L71),""),"")</f>
        <v>5618603</v>
      </c>
      <c r="L14" s="88">
        <f>+IFERROR(IF(COUNT('Shareholding Pattern'!M71),('Shareholding Pattern'!M71),""),"")</f>
        <v>56.19</v>
      </c>
      <c r="M14" s="90">
        <f>+IFERROR(IF(COUNT('Shareholding Pattern'!N71),('Shareholding Pattern'!N71),""),"")</f>
        <v>5618603</v>
      </c>
      <c r="N14" s="90" t="str">
        <f>+IFERROR(IF(COUNT('Shareholding Pattern'!O71),('Shareholding Pattern'!O71),""),"")</f>
        <v/>
      </c>
      <c r="O14" s="90">
        <f>+IFERROR(IF(COUNT('Shareholding Pattern'!P71),('Shareholding Pattern'!P71),""),"")</f>
        <v>5618603</v>
      </c>
      <c r="P14" s="88">
        <f>+IFERROR(IF(COUNT('Shareholding Pattern'!Q71),('Shareholding Pattern'!Q71),""),"")</f>
        <v>56.19</v>
      </c>
      <c r="Q14" s="87" t="str">
        <f>+IFERROR(IF(COUNT('Shareholding Pattern'!R71),('Shareholding Pattern'!R71),""),"")</f>
        <v/>
      </c>
      <c r="R14" s="87" t="str">
        <f>+IFERROR(IF(COUNT('Shareholding Pattern'!S71),('Shareholding Pattern'!S71),""),"")</f>
        <v/>
      </c>
      <c r="S14" s="87" t="str">
        <f>+IFERROR(IF(COUNT('Shareholding Pattern'!T71),('Shareholding Pattern'!T71),""),"")</f>
        <v/>
      </c>
      <c r="T14" s="88">
        <f>+IFERROR(IF(COUNT('Shareholding Pattern'!U71),('Shareholding Pattern'!U71),""),"")</f>
        <v>56.19</v>
      </c>
      <c r="U14" s="87" t="str">
        <f>+IFERROR(IF(COUNT('Shareholding Pattern'!V71),('Shareholding Pattern'!V71),""),"")</f>
        <v/>
      </c>
      <c r="V14" s="88" t="str">
        <f>+IFERROR(IF(COUNT('Shareholding Pattern'!W71),('Shareholding Pattern'!W71),""),"")</f>
        <v/>
      </c>
      <c r="W14" s="95"/>
      <c r="X14" s="96"/>
      <c r="Y14" s="87">
        <f>+IFERROR(IF(COUNT('Shareholding Pattern'!Z71),('Shareholding Pattern'!Z71),""),"")</f>
        <v>5218046</v>
      </c>
      <c r="Z14" s="87">
        <f>+IFERROR(IF(COUNT('Shareholding Pattern'!AA71),('Shareholding Pattern'!AA71),""),"")</f>
        <v>0</v>
      </c>
      <c r="AA14" s="87">
        <f>+IFERROR(IF(COUNT('Shareholding Pattern'!AB71),('Shareholding Pattern'!AB71),""),"")</f>
        <v>0</v>
      </c>
      <c r="AB14" s="87">
        <f>+IFERROR(IF(COUNT('Shareholding Pattern'!AC71),('Shareholding Pattern'!AC71),""),"")</f>
        <v>0</v>
      </c>
    </row>
    <row r="15" ht="19.5" customHeight="1">
      <c r="E15" s="85" t="s">
        <v>184</v>
      </c>
      <c r="F15" s="86" t="s">
        <v>92</v>
      </c>
      <c r="G15" s="87" t="str">
        <f>+IFERROR(IF(COUNT('Shareholding Pattern'!H77),('Shareholding Pattern'!H77),""),"")</f>
        <v/>
      </c>
      <c r="H15" s="87" t="str">
        <f>+IFERROR(IF(COUNT('Shareholding Pattern'!I77),('Shareholding Pattern'!I77),""),"")</f>
        <v/>
      </c>
      <c r="I15" s="87" t="str">
        <f>+IFERROR(IF(COUNT('Shareholding Pattern'!J77),('Shareholding Pattern'!J77),""),"")</f>
        <v/>
      </c>
      <c r="J15" s="87" t="str">
        <f>+IFERROR(IF(COUNT('Shareholding Pattern'!K77),('Shareholding Pattern'!K77),""),"")</f>
        <v/>
      </c>
      <c r="K15" s="87" t="str">
        <f>+IFERROR(IF(COUNT('Shareholding Pattern'!L77),('Shareholding Pattern'!L77),""),"")</f>
        <v/>
      </c>
      <c r="L15" s="97"/>
      <c r="M15" s="87" t="str">
        <f>+IFERROR(IF(COUNT('Shareholding Pattern'!N77),('Shareholding Pattern'!N77),""),"")</f>
        <v/>
      </c>
      <c r="N15" s="90" t="str">
        <f>+IFERROR(IF(COUNT('Shareholding Pattern'!O77),('Shareholding Pattern'!O77),""),"")</f>
        <v/>
      </c>
      <c r="O15" s="90" t="str">
        <f>+IFERROR(IF(COUNT('Shareholding Pattern'!P77),('Shareholding Pattern'!P77),""),"")</f>
        <v/>
      </c>
      <c r="P15" s="88" t="str">
        <f>+IFERROR(IF(COUNT('Shareholding Pattern'!Q77),('Shareholding Pattern'!Q77),""),"")</f>
        <v/>
      </c>
      <c r="Q15" s="87" t="str">
        <f>+IFERROR(IF(COUNT('Shareholding Pattern'!R77),('Shareholding Pattern'!R77),""),"")</f>
        <v/>
      </c>
      <c r="R15" s="87" t="str">
        <f>+IFERROR(IF(COUNT('Shareholding Pattern'!S77),('Shareholding Pattern'!S77),""),"")</f>
        <v/>
      </c>
      <c r="S15" s="87" t="str">
        <f>+IFERROR(IF(COUNT('Shareholding Pattern'!T77),('Shareholding Pattern'!T77),""),"")</f>
        <v/>
      </c>
      <c r="T15" s="97"/>
      <c r="U15" s="87" t="str">
        <f>+IFERROR(IF(COUNT('Shareholding Pattern'!V77),('Shareholding Pattern'!V77),""),"")</f>
        <v/>
      </c>
      <c r="V15" s="88" t="str">
        <f>+IFERROR(IF(COUNT('Shareholding Pattern'!W77),('Shareholding Pattern'!W77),""),"")</f>
        <v/>
      </c>
      <c r="W15" s="98"/>
      <c r="X15" s="99"/>
      <c r="Y15" s="87" t="str">
        <f>+IFERROR(IF(COUNT('Shareholding Pattern'!Z77),('Shareholding Pattern'!Z77),""),"")</f>
        <v/>
      </c>
      <c r="Z15" s="100"/>
      <c r="AA15" s="101"/>
      <c r="AB15" s="102"/>
    </row>
    <row r="16" ht="19.5" customHeight="1">
      <c r="E16" s="85" t="s">
        <v>185</v>
      </c>
      <c r="F16" s="103" t="s">
        <v>186</v>
      </c>
      <c r="G16" s="87" t="str">
        <f>+IFERROR(IF(COUNT('Shareholding Pattern'!H75),('Shareholding Pattern'!H75),""),"")</f>
        <v/>
      </c>
      <c r="H16" s="87" t="str">
        <f>+IFERROR(IF(COUNT('Shareholding Pattern'!I75),('Shareholding Pattern'!I75),""),"")</f>
        <v/>
      </c>
      <c r="I16" s="87" t="str">
        <f>+IFERROR(IF(COUNT('Shareholding Pattern'!J75),('Shareholding Pattern'!J75),""),"")</f>
        <v/>
      </c>
      <c r="J16" s="87" t="str">
        <f>+IFERROR(IF(COUNT('Shareholding Pattern'!K75),('Shareholding Pattern'!K75),""),"")</f>
        <v/>
      </c>
      <c r="K16" s="87" t="str">
        <f>+IFERROR(IF(COUNT('Shareholding Pattern'!L75),('Shareholding Pattern'!L75),""),"")</f>
        <v/>
      </c>
      <c r="L16" s="104"/>
      <c r="M16" s="89" t="str">
        <f>+IFERROR(IF(COUNT('Shareholding Pattern'!N75),('Shareholding Pattern'!N75),""),"")</f>
        <v/>
      </c>
      <c r="N16" s="90" t="str">
        <f>+IFERROR(IF(COUNT('Shareholding Pattern'!O75),('Shareholding Pattern'!O75),""),"")</f>
        <v/>
      </c>
      <c r="O16" s="90" t="str">
        <f>+IFERROR(IF(COUNT('Shareholding Pattern'!P75),('Shareholding Pattern'!P75),""),"")</f>
        <v/>
      </c>
      <c r="P16" s="88" t="str">
        <f>+IFERROR(IF(COUNT('Shareholding Pattern'!Q75),('Shareholding Pattern'!Q75),""),"")</f>
        <v/>
      </c>
      <c r="Q16" s="87" t="str">
        <f>+IFERROR(IF(COUNT('Shareholding Pattern'!R75),('Shareholding Pattern'!R75),""),"")</f>
        <v/>
      </c>
      <c r="R16" s="87" t="str">
        <f>+IFERROR(IF(COUNT('Shareholding Pattern'!S75),('Shareholding Pattern'!S75),""),"")</f>
        <v/>
      </c>
      <c r="S16" s="87" t="str">
        <f>+IFERROR(IF(COUNT('Shareholding Pattern'!T75),('Shareholding Pattern'!T75),""),"")</f>
        <v/>
      </c>
      <c r="T16" s="104"/>
      <c r="U16" s="87" t="str">
        <f>+IFERROR(IF(COUNT('Shareholding Pattern'!V75),('Shareholding Pattern'!V75),""),"")</f>
        <v/>
      </c>
      <c r="V16" s="88" t="str">
        <f>+IFERROR(IF(COUNT('Shareholding Pattern'!W75),('Shareholding Pattern'!W75),""),"")</f>
        <v/>
      </c>
      <c r="W16" s="98"/>
      <c r="X16" s="99"/>
      <c r="Y16" s="87" t="str">
        <f>+IFERROR(IF(COUNT('Shareholding Pattern'!Z75),('Shareholding Pattern'!Z75),""),"")</f>
        <v/>
      </c>
      <c r="Z16" s="105"/>
      <c r="AA16" s="106"/>
      <c r="AB16" s="107"/>
    </row>
    <row r="17" ht="19.5" customHeight="1">
      <c r="E17" s="85" t="s">
        <v>187</v>
      </c>
      <c r="F17" s="103" t="s">
        <v>188</v>
      </c>
      <c r="G17" s="87" t="str">
        <f>+IFERROR(IF(COUNT('Shareholding Pattern'!H76),('Shareholding Pattern'!H76),""),"")</f>
        <v/>
      </c>
      <c r="H17" s="87" t="str">
        <f>+IFERROR(IF(COUNT('Shareholding Pattern'!I76),('Shareholding Pattern'!I76),""),"")</f>
        <v/>
      </c>
      <c r="I17" s="87" t="str">
        <f>+IFERROR(IF(COUNT('Shareholding Pattern'!J76),('Shareholding Pattern'!J76),""),"")</f>
        <v/>
      </c>
      <c r="J17" s="87" t="str">
        <f>+IFERROR(IF(COUNT('Shareholding Pattern'!K76),('Shareholding Pattern'!K76),""),"")</f>
        <v/>
      </c>
      <c r="K17" s="87" t="str">
        <f>+IFERROR(IF(COUNT('Shareholding Pattern'!L76),('Shareholding Pattern'!L76),""),"")</f>
        <v/>
      </c>
      <c r="L17" s="88" t="str">
        <f>+IFERROR(IF(COUNT('Shareholding Pattern'!M76),('Shareholding Pattern'!M76),""),"")</f>
        <v/>
      </c>
      <c r="M17" s="89" t="str">
        <f>+IFERROR(IF(COUNT('Shareholding Pattern'!N76),('Shareholding Pattern'!N76),""),"")</f>
        <v/>
      </c>
      <c r="N17" s="90" t="str">
        <f>+IFERROR(IF(COUNT('Shareholding Pattern'!O76),('Shareholding Pattern'!O76),""),"")</f>
        <v/>
      </c>
      <c r="O17" s="90" t="str">
        <f>+IFERROR(IF(COUNT('Shareholding Pattern'!P76),('Shareholding Pattern'!P76),""),"")</f>
        <v/>
      </c>
      <c r="P17" s="88" t="str">
        <f>+IFERROR(IF(COUNT('Shareholding Pattern'!Q76),('Shareholding Pattern'!Q76),""),"")</f>
        <v/>
      </c>
      <c r="Q17" s="87" t="str">
        <f>+IFERROR(IF(COUNT('Shareholding Pattern'!R76),('Shareholding Pattern'!R76),""),"")</f>
        <v/>
      </c>
      <c r="R17" s="87" t="str">
        <f>+IFERROR(IF(COUNT('Shareholding Pattern'!S76),('Shareholding Pattern'!S76),""),"")</f>
        <v/>
      </c>
      <c r="S17" s="87" t="str">
        <f>+IFERROR(IF(COUNT('Shareholding Pattern'!T76),('Shareholding Pattern'!T76),""),"")</f>
        <v/>
      </c>
      <c r="T17" s="88" t="str">
        <f>+IFERROR(IF(COUNT('Shareholding Pattern'!U76),('Shareholding Pattern'!U76),""),"")</f>
        <v/>
      </c>
      <c r="U17" s="87" t="str">
        <f>+IFERROR(IF(COUNT('Shareholding Pattern'!V76),('Shareholding Pattern'!V76),""),"")</f>
        <v/>
      </c>
      <c r="V17" s="88" t="str">
        <f>+IFERROR(IF(COUNT('Shareholding Pattern'!W76),('Shareholding Pattern'!W76),""),"")</f>
        <v/>
      </c>
      <c r="W17" s="108"/>
      <c r="X17" s="109"/>
      <c r="Y17" s="87" t="str">
        <f>+IFERROR(IF(COUNT('Shareholding Pattern'!Z76),('Shareholding Pattern'!Z76),""),"")</f>
        <v/>
      </c>
      <c r="Z17" s="110"/>
      <c r="AA17" s="111"/>
      <c r="AB17" s="112"/>
    </row>
    <row r="18">
      <c r="E18" s="113"/>
      <c r="F18" s="114" t="s">
        <v>174</v>
      </c>
      <c r="G18" s="115">
        <f>+IFERROR(IF(COUNT('Shareholding Pattern'!H79),('Shareholding Pattern'!H79),""),"")</f>
        <v>6552</v>
      </c>
      <c r="H18" s="115">
        <f>+IFERROR(IF(COUNT('Shareholding Pattern'!I79),('Shareholding Pattern'!I79),""),"")</f>
        <v>10000000</v>
      </c>
      <c r="I18" s="115" t="str">
        <f>+IFERROR(IF(COUNT('Shareholding Pattern'!J79),('Shareholding Pattern'!J79),""),"")</f>
        <v/>
      </c>
      <c r="J18" s="115" t="str">
        <f>+IFERROR(IF(COUNT('Shareholding Pattern'!K79),('Shareholding Pattern'!K79),""),"")</f>
        <v/>
      </c>
      <c r="K18" s="115">
        <f>+IFERROR(IF(COUNT('Shareholding Pattern'!L79),('Shareholding Pattern'!L79),""),"")</f>
        <v>10000000</v>
      </c>
      <c r="L18" s="116">
        <f>+IFERROR(IF(COUNT('Shareholding Pattern'!M79),('Shareholding Pattern'!M79),""),"")</f>
        <v>100</v>
      </c>
      <c r="M18" s="117">
        <f>+IFERROR(IF(COUNT('Shareholding Pattern'!N79),('Shareholding Pattern'!N79),""),"")</f>
        <v>10000000</v>
      </c>
      <c r="N18" s="118" t="str">
        <f>+IFERROR(IF(COUNT('Shareholding Pattern'!O79),('Shareholding Pattern'!O79),""),"")</f>
        <v/>
      </c>
      <c r="O18" s="118">
        <f>+IFERROR(IF(COUNT('Shareholding Pattern'!P79),('Shareholding Pattern'!P79),""),"")</f>
        <v>10000000</v>
      </c>
      <c r="P18" s="117">
        <f>+IFERROR(IF(COUNT('Shareholding Pattern'!Q79),('Shareholding Pattern'!Q79),""),"")</f>
        <v>100</v>
      </c>
      <c r="Q18" s="115" t="str">
        <f>+IFERROR(IF(COUNT('Shareholding Pattern'!R79),('Shareholding Pattern'!R79),""),"")</f>
        <v/>
      </c>
      <c r="R18" s="115" t="str">
        <f>+IFERROR(IF(COUNT('Shareholding Pattern'!S79),('Shareholding Pattern'!S79),""),"")</f>
        <v/>
      </c>
      <c r="S18" s="115" t="str">
        <f>+IFERROR(IF(COUNT('Shareholding Pattern'!T79),('Shareholding Pattern'!T79),""),"")</f>
        <v/>
      </c>
      <c r="T18" s="116">
        <f>+IFERROR(IF(COUNT('Shareholding Pattern'!U79),('Shareholding Pattern'!U79),""),"")</f>
        <v>100</v>
      </c>
      <c r="U18" s="115" t="str">
        <f>+IFERROR(IF(COUNT('Shareholding Pattern'!V79),('Shareholding Pattern'!V79),""),"")</f>
        <v/>
      </c>
      <c r="V18" s="117" t="str">
        <f>+IFERROR(IF(COUNT('Shareholding Pattern'!W79),('Shareholding Pattern'!W79),""),"")</f>
        <v/>
      </c>
      <c r="W18" s="115" t="str">
        <f>+IFERROR(IF(COUNT('Shareholding Pattern'!X79),('Shareholding Pattern'!X79),""),"")</f>
        <v/>
      </c>
      <c r="X18" s="117" t="str">
        <f>+IFERROR(IF(COUNT('Shareholding Pattern'!Y79),('Shareholding Pattern'!Y79),""),"")</f>
        <v/>
      </c>
      <c r="Y18" s="115">
        <f>+IFERROR(IF(COUNT('Shareholding Pattern'!Z79),('Shareholding Pattern'!Z79),""),"")</f>
        <v>9599443</v>
      </c>
      <c r="Z18" s="115">
        <f>+IFERROR(IF(COUNT('Shareholding Pattern'!AA79),('Shareholding Pattern'!AA79),""),"")</f>
        <v>0</v>
      </c>
      <c r="AA18" s="115">
        <f>+IFERROR(IF(COUNT('Shareholding Pattern'!AB79),('Shareholding Pattern'!AB79),""),"")</f>
        <v>0</v>
      </c>
      <c r="AB18" s="115">
        <f>+IFERROR(IF(COUNT('Shareholding Pattern'!AC79),('Shareholding Pattern'!AC79),""),"")</f>
        <v>0</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2">
    <mergeCell ref="J10:J12"/>
    <mergeCell ref="K10:K12"/>
    <mergeCell ref="L10:L12"/>
    <mergeCell ref="M10:P10"/>
    <mergeCell ref="M11:O11"/>
    <mergeCell ref="P11:P12"/>
    <mergeCell ref="Q10:Q12"/>
    <mergeCell ref="R10:R12"/>
    <mergeCell ref="S10:S12"/>
    <mergeCell ref="T10:T12"/>
    <mergeCell ref="U10:V11"/>
    <mergeCell ref="W10:X11"/>
    <mergeCell ref="Y10:Y12"/>
    <mergeCell ref="Z10:AB10"/>
    <mergeCell ref="Z11:AB11"/>
    <mergeCell ref="E8:AB8"/>
    <mergeCell ref="E9:AB9"/>
    <mergeCell ref="E10:E12"/>
    <mergeCell ref="F10:F12"/>
    <mergeCell ref="G10:G12"/>
    <mergeCell ref="H10:H12"/>
    <mergeCell ref="I10:I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3.0" ySplit="5.0" topLeftCell="D6" activePane="bottomRight" state="frozen"/>
      <selection activeCell="D1" sqref="D1" pane="topRight"/>
      <selection activeCell="A6" sqref="A6" pane="bottomLeft"/>
      <selection activeCell="D6" sqref="D6" pane="bottomRight"/>
    </sheetView>
  </sheetViews>
  <sheetFormatPr customHeight="1" defaultColWidth="14.43" defaultRowHeight="15.0"/>
  <cols>
    <col customWidth="1" hidden="1" min="1" max="2" width="2.71"/>
    <col customWidth="1" min="3" max="4" width="2.71"/>
    <col customWidth="1" min="5" max="5" width="6.57"/>
    <col customWidth="1" min="6" max="6" width="46.57"/>
    <col customWidth="1" hidden="1" min="7" max="7" width="5.57"/>
    <col customWidth="1" min="8" max="29" width="20.71"/>
    <col customWidth="1" min="30" max="31" width="5.57"/>
    <col customWidth="1" hidden="1" min="32" max="58" width="8.71"/>
  </cols>
  <sheetData>
    <row r="1" hidden="1">
      <c r="H1" s="119"/>
      <c r="I1" s="119"/>
      <c r="J1" s="119"/>
      <c r="M1" s="68"/>
      <c r="N1" s="68"/>
      <c r="O1" s="68"/>
      <c r="P1" s="119"/>
      <c r="Q1" s="68"/>
      <c r="R1" s="119"/>
      <c r="S1" s="119"/>
      <c r="T1" s="119"/>
      <c r="U1" s="68"/>
      <c r="V1" s="68"/>
      <c r="W1" s="68"/>
      <c r="X1" s="119"/>
      <c r="Y1" s="68"/>
      <c r="Z1" s="119"/>
    </row>
    <row r="2" hidden="1">
      <c r="H2" s="119" t="s">
        <v>129</v>
      </c>
      <c r="I2" s="119" t="s">
        <v>130</v>
      </c>
      <c r="J2" s="119" t="s">
        <v>131</v>
      </c>
      <c r="K2" s="69" t="s">
        <v>132</v>
      </c>
      <c r="L2" s="69" t="s">
        <v>133</v>
      </c>
      <c r="M2" s="68" t="s">
        <v>134</v>
      </c>
      <c r="N2" s="68" t="s">
        <v>135</v>
      </c>
      <c r="O2" s="68" t="s">
        <v>136</v>
      </c>
      <c r="P2" s="119" t="s">
        <v>137</v>
      </c>
      <c r="Q2" s="68" t="s">
        <v>138</v>
      </c>
      <c r="R2" s="119" t="s">
        <v>139</v>
      </c>
      <c r="S2" s="119" t="s">
        <v>140</v>
      </c>
      <c r="T2" s="119" t="s">
        <v>189</v>
      </c>
      <c r="U2" s="68" t="s">
        <v>141</v>
      </c>
      <c r="V2" s="68" t="s">
        <v>142</v>
      </c>
      <c r="W2" s="68" t="s">
        <v>143</v>
      </c>
      <c r="X2" s="119" t="s">
        <v>144</v>
      </c>
      <c r="Y2" s="68" t="s">
        <v>145</v>
      </c>
      <c r="Z2" s="119" t="s">
        <v>146</v>
      </c>
      <c r="AA2" s="68" t="s">
        <v>147</v>
      </c>
      <c r="AB2" s="119" t="s">
        <v>148</v>
      </c>
      <c r="AC2" s="68" t="s">
        <v>149</v>
      </c>
    </row>
    <row r="3" hidden="1">
      <c r="H3" s="119"/>
      <c r="I3" s="119"/>
      <c r="J3" s="119"/>
      <c r="M3" s="68"/>
      <c r="N3" s="68"/>
      <c r="O3" s="68"/>
      <c r="P3" s="119"/>
      <c r="Q3" s="68"/>
      <c r="R3" s="119"/>
      <c r="S3" s="119"/>
      <c r="T3" s="119"/>
      <c r="U3" s="68"/>
      <c r="V3" s="68"/>
      <c r="W3" s="68"/>
      <c r="X3" s="119"/>
      <c r="Y3" s="68"/>
      <c r="Z3" s="119"/>
    </row>
    <row r="4" hidden="1">
      <c r="H4" s="119"/>
      <c r="I4" s="119"/>
      <c r="J4" s="119"/>
      <c r="M4" s="68"/>
      <c r="N4" s="68"/>
      <c r="O4" s="68"/>
      <c r="P4" s="119"/>
      <c r="Q4" s="68"/>
      <c r="R4" s="119"/>
      <c r="S4" s="119"/>
      <c r="T4" s="119"/>
      <c r="U4" s="68"/>
      <c r="V4" s="68"/>
      <c r="W4" s="68"/>
      <c r="X4" s="119"/>
      <c r="Y4" s="68"/>
      <c r="Z4" s="119"/>
    </row>
    <row r="5" hidden="1">
      <c r="H5" s="119"/>
      <c r="I5" s="119"/>
      <c r="J5" s="119"/>
      <c r="M5" s="68"/>
      <c r="N5" s="68"/>
      <c r="O5" s="68"/>
      <c r="P5" s="119"/>
      <c r="Q5" s="68"/>
      <c r="R5" s="119"/>
      <c r="S5" s="119"/>
      <c r="T5" s="119"/>
      <c r="U5" s="68"/>
      <c r="V5" s="68"/>
      <c r="W5" s="68"/>
      <c r="X5" s="119"/>
      <c r="Y5" s="68"/>
      <c r="Z5" s="119"/>
    </row>
    <row r="6" hidden="1">
      <c r="H6" s="119"/>
      <c r="I6" s="119"/>
      <c r="J6" s="119"/>
      <c r="M6" s="68"/>
      <c r="N6" s="68"/>
      <c r="O6" s="68"/>
      <c r="P6" s="119"/>
      <c r="Q6" s="68"/>
      <c r="R6" s="119"/>
      <c r="S6" s="119"/>
      <c r="T6" s="119"/>
      <c r="U6" s="68"/>
      <c r="V6" s="68"/>
      <c r="W6" s="68"/>
      <c r="X6" s="119"/>
      <c r="Y6" s="68"/>
      <c r="Z6" s="119"/>
    </row>
    <row r="7" ht="15.0" customHeight="1">
      <c r="H7" s="119"/>
      <c r="I7" s="119"/>
      <c r="J7" s="119"/>
      <c r="M7" s="68"/>
      <c r="N7" s="68"/>
      <c r="O7" s="68"/>
      <c r="P7" s="119"/>
      <c r="Q7" s="68"/>
      <c r="R7" s="119"/>
      <c r="S7" s="119"/>
      <c r="T7" s="119"/>
      <c r="U7" s="68"/>
      <c r="V7" s="68"/>
      <c r="W7" s="68"/>
      <c r="X7" s="119"/>
      <c r="Y7" s="68"/>
      <c r="Z7" s="119"/>
    </row>
    <row r="8" ht="11.25" customHeight="1">
      <c r="H8" s="119"/>
      <c r="I8" s="119"/>
      <c r="J8" s="119"/>
      <c r="M8" s="68"/>
      <c r="N8" s="68"/>
      <c r="O8" s="68"/>
      <c r="P8" s="119"/>
      <c r="Q8" s="68"/>
      <c r="R8" s="119"/>
      <c r="S8" s="119"/>
      <c r="T8" s="119"/>
      <c r="U8" s="68"/>
      <c r="V8" s="68"/>
      <c r="W8" s="68"/>
      <c r="X8" s="119"/>
      <c r="Y8" s="68"/>
      <c r="Z8" s="119"/>
    </row>
    <row r="9" ht="18.75" customHeight="1">
      <c r="E9" s="120" t="s">
        <v>190</v>
      </c>
      <c r="F9" s="121" t="s">
        <v>191</v>
      </c>
      <c r="G9" s="122"/>
      <c r="H9" s="123" t="s">
        <v>154</v>
      </c>
      <c r="I9" s="123" t="s">
        <v>155</v>
      </c>
      <c r="J9" s="123" t="s">
        <v>156</v>
      </c>
      <c r="K9" s="78" t="s">
        <v>157</v>
      </c>
      <c r="L9" s="78" t="s">
        <v>158</v>
      </c>
      <c r="M9" s="124" t="s">
        <v>159</v>
      </c>
      <c r="N9" s="76" t="s">
        <v>192</v>
      </c>
      <c r="O9" s="3"/>
      <c r="P9" s="3"/>
      <c r="Q9" s="4"/>
      <c r="R9" s="123" t="s">
        <v>161</v>
      </c>
      <c r="S9" s="123" t="s">
        <v>162</v>
      </c>
      <c r="T9" s="123" t="s">
        <v>163</v>
      </c>
      <c r="U9" s="124" t="s">
        <v>164</v>
      </c>
      <c r="V9" s="121" t="s">
        <v>165</v>
      </c>
      <c r="W9" s="122"/>
      <c r="X9" s="121" t="s">
        <v>166</v>
      </c>
      <c r="Y9" s="122"/>
      <c r="Z9" s="123" t="s">
        <v>167</v>
      </c>
      <c r="AA9" s="125" t="s">
        <v>168</v>
      </c>
      <c r="AB9" s="9"/>
      <c r="AC9" s="10"/>
    </row>
    <row r="10" ht="28.5" customHeight="1">
      <c r="E10" s="77"/>
      <c r="F10" s="126"/>
      <c r="G10" s="127"/>
      <c r="H10" s="77"/>
      <c r="I10" s="77"/>
      <c r="J10" s="77"/>
      <c r="K10" s="77"/>
      <c r="L10" s="77"/>
      <c r="M10" s="77"/>
      <c r="N10" s="76" t="s">
        <v>193</v>
      </c>
      <c r="O10" s="3"/>
      <c r="P10" s="4"/>
      <c r="Q10" s="124" t="s">
        <v>194</v>
      </c>
      <c r="R10" s="77"/>
      <c r="S10" s="77"/>
      <c r="T10" s="77"/>
      <c r="U10" s="77"/>
      <c r="V10" s="79"/>
      <c r="W10" s="80"/>
      <c r="X10" s="79"/>
      <c r="Y10" s="80"/>
      <c r="Z10" s="77"/>
      <c r="AA10" s="76" t="s">
        <v>171</v>
      </c>
      <c r="AB10" s="3"/>
      <c r="AC10" s="4"/>
    </row>
    <row r="11" ht="113.25" customHeight="1">
      <c r="E11" s="81"/>
      <c r="F11" s="79"/>
      <c r="G11" s="80"/>
      <c r="H11" s="81"/>
      <c r="I11" s="81"/>
      <c r="J11" s="81"/>
      <c r="K11" s="81"/>
      <c r="L11" s="81"/>
      <c r="M11" s="81"/>
      <c r="N11" s="83" t="s">
        <v>172</v>
      </c>
      <c r="O11" s="83" t="s">
        <v>173</v>
      </c>
      <c r="P11" s="128" t="s">
        <v>174</v>
      </c>
      <c r="Q11" s="81"/>
      <c r="R11" s="81"/>
      <c r="S11" s="81"/>
      <c r="T11" s="81"/>
      <c r="U11" s="81"/>
      <c r="V11" s="83" t="s">
        <v>175</v>
      </c>
      <c r="W11" s="83" t="s">
        <v>176</v>
      </c>
      <c r="X11" s="128" t="s">
        <v>175</v>
      </c>
      <c r="Y11" s="83" t="s">
        <v>176</v>
      </c>
      <c r="Z11" s="81"/>
      <c r="AA11" s="83" t="s">
        <v>177</v>
      </c>
      <c r="AB11" s="83" t="s">
        <v>178</v>
      </c>
      <c r="AC11" s="83" t="s">
        <v>179</v>
      </c>
    </row>
    <row r="12" ht="18.75" customHeight="1">
      <c r="E12" s="129" t="s">
        <v>195</v>
      </c>
      <c r="F12" s="130" t="s">
        <v>196</v>
      </c>
      <c r="G12" s="9"/>
      <c r="H12" s="9"/>
      <c r="I12" s="9"/>
      <c r="J12" s="9"/>
      <c r="K12" s="9"/>
      <c r="L12" s="9"/>
      <c r="M12" s="9"/>
      <c r="N12" s="9"/>
      <c r="O12" s="9"/>
      <c r="P12" s="9"/>
      <c r="Q12" s="9"/>
      <c r="R12" s="9"/>
      <c r="S12" s="9"/>
      <c r="T12" s="9"/>
      <c r="U12" s="9"/>
      <c r="V12" s="9"/>
      <c r="W12" s="9"/>
      <c r="X12" s="9"/>
      <c r="Y12" s="9"/>
      <c r="Z12" s="9"/>
      <c r="AA12" s="9"/>
      <c r="AB12" s="9"/>
      <c r="AC12" s="10"/>
    </row>
    <row r="13" ht="19.5" customHeight="1">
      <c r="E13" s="131" t="s">
        <v>197</v>
      </c>
      <c r="F13" s="132" t="s">
        <v>198</v>
      </c>
      <c r="G13" s="133"/>
      <c r="H13" s="134"/>
      <c r="I13" s="134"/>
      <c r="J13" s="134"/>
      <c r="K13" s="133"/>
      <c r="L13" s="133"/>
      <c r="M13" s="135"/>
      <c r="N13" s="135"/>
      <c r="O13" s="135"/>
      <c r="P13" s="134"/>
      <c r="Q13" s="135"/>
      <c r="R13" s="134"/>
      <c r="S13" s="134"/>
      <c r="T13" s="134"/>
      <c r="U13" s="133"/>
      <c r="V13" s="135"/>
      <c r="W13" s="133"/>
      <c r="X13" s="134"/>
      <c r="Y13" s="133"/>
      <c r="Z13" s="136"/>
      <c r="AA13" s="137"/>
      <c r="AB13" s="134"/>
      <c r="AC13" s="136"/>
    </row>
    <row r="14" ht="19.5" customHeight="1">
      <c r="E14" s="138" t="s">
        <v>199</v>
      </c>
      <c r="F14" s="139" t="s">
        <v>200</v>
      </c>
      <c r="G14" s="140"/>
      <c r="H14" s="141">
        <v>1.0</v>
      </c>
      <c r="I14" s="142">
        <v>30953.0</v>
      </c>
      <c r="J14" s="142" t="str">
        <f>+IF(COUNT(IndHUF!I17),IndHUF!I17,"")</f>
        <v/>
      </c>
      <c r="K14" s="143" t="str">
        <f>+IF(COUNT(IndHUF!J17),IndHUF!J17,"")</f>
        <v/>
      </c>
      <c r="L14" s="143">
        <v>30953.0</v>
      </c>
      <c r="M14" s="144">
        <f>+IFERROR(IF(COUNT(L14),ROUND(L14/'Shareholding Pattern'!$L$78*100,2),""),0)</f>
        <v>0.31</v>
      </c>
      <c r="N14" s="145">
        <v>30953.0</v>
      </c>
      <c r="O14" s="145" t="str">
        <f>+IF(COUNT(+IndHUF!N17),SUM(+IndHUF!N17),"")</f>
        <v/>
      </c>
      <c r="P14" s="142">
        <v>30953.0</v>
      </c>
      <c r="Q14" s="144">
        <v>0.31</v>
      </c>
      <c r="R14" s="142" t="str">
        <f>+IF(COUNT(IndHUF!Q17),IndHUF!Q17,"")</f>
        <v/>
      </c>
      <c r="S14" s="142" t="str">
        <f>+IF(COUNT(IndHUF!R17),IndHUF!R17,"")</f>
        <v/>
      </c>
      <c r="T14" s="142" t="str">
        <f>+IF(COUNT(IndHUF!S17),IndHUF!S17,"")</f>
        <v/>
      </c>
      <c r="U14" s="144">
        <f>+IFERROR(IF(COUNT(L14,T14),ROUND(SUM(L14,T14)/SUM('Shareholding Pattern'!$L$78,'Shareholding Pattern'!$T$78)*100,2),""),0)</f>
        <v>0.31</v>
      </c>
      <c r="V14" s="142" t="str">
        <f>+IF(COUNT(IndHUF!U17),IndHUF!U17,"")</f>
        <v/>
      </c>
      <c r="W14" s="146" t="str">
        <f t="shared" ref="W14:W18" si="1">+IFERROR(IF(COUNT(V14),ROUND(SUM(V14)/SUM(L14)*100,2),""),0)</f>
        <v/>
      </c>
      <c r="X14" s="142" t="str">
        <f>+IF(COUNT(IndHUF!W17),IndHUF!W17,"")</f>
        <v/>
      </c>
      <c r="Y14" s="144" t="str">
        <f t="shared" ref="Y14:Y18" si="2">+IFERROR(IF(COUNT(X14),ROUND(SUM(X14)/SUM(L14)*100,2),""),0)</f>
        <v/>
      </c>
      <c r="Z14" s="142">
        <v>30953.0</v>
      </c>
      <c r="AA14" s="147"/>
      <c r="AB14" s="148"/>
      <c r="AC14" s="149"/>
      <c r="AR14" s="69" t="s">
        <v>201</v>
      </c>
      <c r="AX14" s="69" t="s">
        <v>202</v>
      </c>
      <c r="AZ14" s="69" t="s">
        <v>203</v>
      </c>
      <c r="BF14" s="69" t="s">
        <v>204</v>
      </c>
    </row>
    <row r="15" ht="19.5" customHeight="1">
      <c r="E15" s="150" t="s">
        <v>205</v>
      </c>
      <c r="F15" s="151" t="s">
        <v>206</v>
      </c>
      <c r="G15" s="140"/>
      <c r="H15" s="141" t="str">
        <f>IFERROR(IF(COUNT(CGAndSG!$AD$13),IF(CGAndSG!$AD$13=0,"0",CGAndSG!$AD$13),""),"")</f>
        <v/>
      </c>
      <c r="I15" s="142" t="str">
        <f>IFERROR(IF(COUNT(CGAndSG!H16),(CGAndSG!H16),""),"")</f>
        <v/>
      </c>
      <c r="J15" s="142" t="str">
        <f>IFERROR(IF(COUNT(CGAndSG!I16),(CGAndSG!I16),""),"")</f>
        <v/>
      </c>
      <c r="K15" s="143" t="str">
        <f>IFERROR(IF(COUNT(CGAndSG!J16),(CGAndSG!J16),""),"")</f>
        <v/>
      </c>
      <c r="L15" s="143" t="str">
        <f>IFERROR(IF(COUNT(CGAndSG!K16),(CGAndSG!K16),""),"")</f>
        <v/>
      </c>
      <c r="M15" s="144" t="str">
        <f>+IFERROR(IF(COUNT(L15),ROUND(L15/'Shareholding Pattern'!$L$78*100,2),""),0)</f>
        <v/>
      </c>
      <c r="N15" s="145" t="str">
        <f>IFERROR(IF(COUNT(CGAndSG!M16),(CGAndSG!M16),""),"")</f>
        <v/>
      </c>
      <c r="O15" s="145" t="str">
        <f>IFERROR(IF(COUNT(CGAndSG!N16),(CGAndSG!N16),""),"")</f>
        <v/>
      </c>
      <c r="P15" s="142" t="str">
        <f>IFERROR(IF(COUNT(CGAndSG!O16),(CGAndSG!O16),""),"")</f>
        <v/>
      </c>
      <c r="Q15" s="144" t="str">
        <f>IFERROR(IF(COUNT(CGAndSG!P16),(CGAndSG!P16),""),0)</f>
        <v/>
      </c>
      <c r="R15" s="142" t="str">
        <f>IFERROR(IF(COUNT(CGAndSG!Q16),(CGAndSG!Q16),""),"")</f>
        <v/>
      </c>
      <c r="S15" s="142" t="str">
        <f>IFERROR(IF(COUNT(CGAndSG!R16),(CGAndSG!R16),""),"")</f>
        <v/>
      </c>
      <c r="T15" s="142" t="str">
        <f>IFERROR(IF(COUNT(CGAndSG!S16),(CGAndSG!S16),""),"")</f>
        <v/>
      </c>
      <c r="U15" s="144" t="str">
        <f>+IFERROR(IF(COUNT(L15,T15),ROUND(SUM(L15,T15)/SUM('Shareholding Pattern'!$L$78,'Shareholding Pattern'!$T$78)*100,2),""),0)</f>
        <v/>
      </c>
      <c r="V15" s="142" t="str">
        <f>IFERROR(IF(COUNT(CGAndSG!U16),(CGAndSG!U16),""),"")</f>
        <v/>
      </c>
      <c r="W15" s="146" t="str">
        <f t="shared" si="1"/>
        <v/>
      </c>
      <c r="X15" s="142" t="str">
        <f>IFERROR(IF(COUNT(CGAndSG!W16),(CGAndSG!W16),""),"")</f>
        <v/>
      </c>
      <c r="Y15" s="144" t="str">
        <f t="shared" si="2"/>
        <v/>
      </c>
      <c r="Z15" s="142" t="str">
        <f>IFERROR(IF(COUNT(CGAndSG!Y16),(CGAndSG!Y16),""),"")</f>
        <v/>
      </c>
      <c r="AA15" s="126"/>
      <c r="AC15" s="127"/>
      <c r="AR15" s="69" t="s">
        <v>207</v>
      </c>
      <c r="AX15" s="69" t="s">
        <v>208</v>
      </c>
      <c r="AZ15" s="69" t="s">
        <v>209</v>
      </c>
      <c r="BF15" s="69" t="s">
        <v>210</v>
      </c>
    </row>
    <row r="16" ht="19.5" customHeight="1">
      <c r="E16" s="138" t="s">
        <v>211</v>
      </c>
      <c r="F16" s="151" t="s">
        <v>212</v>
      </c>
      <c r="H16" s="152" t="str">
        <f>IFERROR(IF(COUNT(Banks!$AD$13),IF(Banks!$AD$13=0,"0",Banks!$AD$13),""),"")</f>
        <v/>
      </c>
      <c r="I16" s="142" t="str">
        <f>IFERROR(IF(COUNT(Banks!H16),(Banks!H16),""),"")</f>
        <v/>
      </c>
      <c r="J16" s="142" t="str">
        <f>IFERROR(IF(COUNT(Banks!I16),(Banks!I16),""),"")</f>
        <v/>
      </c>
      <c r="K16" s="153" t="str">
        <f>IFERROR(IF(COUNT(Banks!J16),(Banks!J16),""),"")</f>
        <v/>
      </c>
      <c r="L16" s="143" t="str">
        <f>IFERROR(IF(COUNT(Banks!K16),(Banks!K16),""),"")</f>
        <v/>
      </c>
      <c r="M16" s="144" t="str">
        <f>+IFERROR(IF(COUNT(L16),ROUND(L16/'Shareholding Pattern'!$L$78*100,2),""),0)</f>
        <v/>
      </c>
      <c r="N16" s="145" t="str">
        <f>IFERROR(IF(COUNT(Banks!M16),(Banks!M16),""),"")</f>
        <v/>
      </c>
      <c r="O16" s="145" t="str">
        <f>IFERROR(IF(COUNT(Banks!N16),(Banks!N16),""),"")</f>
        <v/>
      </c>
      <c r="P16" s="142" t="str">
        <f>IFERROR(IF(COUNT(Banks!O16),(Banks!O16),""),"")</f>
        <v/>
      </c>
      <c r="Q16" s="144" t="str">
        <f>IFERROR(IF(COUNT(Banks!P16),(Banks!P16),""),0)</f>
        <v/>
      </c>
      <c r="R16" s="142" t="str">
        <f>IFERROR(IF(COUNT(Banks!Q16),(Banks!Q16),""),"")</f>
        <v/>
      </c>
      <c r="S16" s="142" t="str">
        <f>IFERROR(IF(COUNT(Banks!R16),(Banks!R16),""),"")</f>
        <v/>
      </c>
      <c r="T16" s="142" t="str">
        <f>IFERROR(IF(COUNT(Banks!S16),(Banks!S16),""),"")</f>
        <v/>
      </c>
      <c r="U16" s="144" t="str">
        <f>+IFERROR(IF(COUNT(L16,T16),ROUND(SUM(L16,T16)/SUM('Shareholding Pattern'!$L$78,'Shareholding Pattern'!$T$78)*100,2),""),0)</f>
        <v/>
      </c>
      <c r="V16" s="142" t="str">
        <f>IFERROR(IF(COUNT(Banks!U16),(Banks!U16),""),"")</f>
        <v/>
      </c>
      <c r="W16" s="146" t="str">
        <f t="shared" si="1"/>
        <v/>
      </c>
      <c r="X16" s="142" t="str">
        <f>IFERROR(IF(COUNT(Banks!W16),(Banks!W16),""),"")</f>
        <v/>
      </c>
      <c r="Y16" s="144" t="str">
        <f t="shared" si="2"/>
        <v/>
      </c>
      <c r="Z16" s="142" t="str">
        <f>IFERROR(IF(COUNT(Banks!Y16),(Banks!Y16),""),"")</f>
        <v/>
      </c>
      <c r="AA16" s="126"/>
      <c r="AC16" s="127"/>
      <c r="AR16" s="69" t="s">
        <v>213</v>
      </c>
      <c r="AX16" s="69" t="s">
        <v>214</v>
      </c>
      <c r="AZ16" s="69" t="s">
        <v>215</v>
      </c>
      <c r="BF16" s="69" t="s">
        <v>216</v>
      </c>
    </row>
    <row r="17" ht="19.5" customHeight="1">
      <c r="E17" s="154" t="s">
        <v>217</v>
      </c>
      <c r="F17" s="155" t="s">
        <v>218</v>
      </c>
      <c r="H17" s="152">
        <v>2.0</v>
      </c>
      <c r="I17" s="156">
        <v>4350444.0</v>
      </c>
      <c r="J17" s="156" t="str">
        <f>IFERROR(IF(COUNT(OtherIND!K18),(OtherIND!K18),""),"")</f>
        <v/>
      </c>
      <c r="K17" s="157" t="str">
        <f>IFERROR(IF(COUNT(OtherIND!L18),(OtherIND!L18),""),"")</f>
        <v/>
      </c>
      <c r="L17" s="157">
        <v>4350444.0</v>
      </c>
      <c r="M17" s="158">
        <f>+IFERROR(IF(COUNT(L17),ROUND(L17/'Shareholding Pattern'!$L$78*100,2),""),0)</f>
        <v>43.5</v>
      </c>
      <c r="N17" s="145">
        <v>4350444.0</v>
      </c>
      <c r="O17" s="145" t="str">
        <f>IFERROR(IF(COUNT(OtherIND!P18),(OtherIND!P18),""),"")</f>
        <v/>
      </c>
      <c r="P17" s="156">
        <v>4350444.0</v>
      </c>
      <c r="Q17" s="158">
        <v>43.5</v>
      </c>
      <c r="R17" s="156" t="str">
        <f>IFERROR(IF(COUNT(OtherIND!S18),(OtherIND!S18),""),"")</f>
        <v/>
      </c>
      <c r="S17" s="156" t="str">
        <f>IFERROR(IF(COUNT(OtherIND!T18),(OtherIND!T18),""),"")</f>
        <v/>
      </c>
      <c r="T17" s="156" t="str">
        <f>IFERROR(IF(COUNT(OtherIND!U18),(OtherIND!U18),""),"")</f>
        <v/>
      </c>
      <c r="U17" s="158">
        <f>+IFERROR(IF(COUNT(L17,T17),ROUND(SUM(L17,T17)/SUM('Shareholding Pattern'!$L$78,'Shareholding Pattern'!$T$78)*100,2),""),0)</f>
        <v>43.5</v>
      </c>
      <c r="V17" s="142" t="str">
        <f>IFERROR(IF(COUNT(OtherIND!W18),(OtherIND!W18),""),"")</f>
        <v/>
      </c>
      <c r="W17" s="159" t="str">
        <f t="shared" si="1"/>
        <v/>
      </c>
      <c r="X17" s="142" t="str">
        <f>IFERROR(IF(COUNT(OtherIND!Y18),(OtherIND!Y18),""),"")</f>
        <v/>
      </c>
      <c r="Y17" s="158" t="str">
        <f t="shared" si="2"/>
        <v/>
      </c>
      <c r="Z17" s="156">
        <v>4350444.0</v>
      </c>
      <c r="AA17" s="126"/>
      <c r="AC17" s="127"/>
      <c r="AR17" s="69" t="s">
        <v>219</v>
      </c>
      <c r="AX17" s="69" t="s">
        <v>220</v>
      </c>
      <c r="AZ17" s="69" t="s">
        <v>221</v>
      </c>
      <c r="BF17" s="69" t="s">
        <v>222</v>
      </c>
    </row>
    <row r="18" ht="19.5" customHeight="1">
      <c r="E18" s="160" t="s">
        <v>223</v>
      </c>
      <c r="F18" s="3"/>
      <c r="G18" s="4"/>
      <c r="H18" s="161">
        <f t="shared" ref="H18:L18" si="3">+IFERROR(IF(COUNT(H14:H17),ROUND(SUM(H14:H17),0),""),"")</f>
        <v>3</v>
      </c>
      <c r="I18" s="161">
        <f t="shared" si="3"/>
        <v>4381397</v>
      </c>
      <c r="J18" s="161" t="str">
        <f t="shared" si="3"/>
        <v/>
      </c>
      <c r="K18" s="162" t="str">
        <f t="shared" si="3"/>
        <v/>
      </c>
      <c r="L18" s="161">
        <f t="shared" si="3"/>
        <v>4381397</v>
      </c>
      <c r="M18" s="163">
        <f>+IFERROR(IF(COUNT(L18),ROUND(L18/'Shareholding Pattern'!$L$78*100,2),""),0)</f>
        <v>43.81</v>
      </c>
      <c r="N18" s="90">
        <f t="shared" ref="N18:P18" si="4">+IFERROR(IF(COUNT(N14:N17),ROUND(SUM(N14:N17),0),""),"")</f>
        <v>4381397</v>
      </c>
      <c r="O18" s="90" t="str">
        <f t="shared" si="4"/>
        <v/>
      </c>
      <c r="P18" s="161">
        <f t="shared" si="4"/>
        <v>4381397</v>
      </c>
      <c r="Q18" s="88">
        <f>IFERROR(IF(COUNT(P18),ROUND(P18/$P$79*100,2),""),0)</f>
        <v>43.81</v>
      </c>
      <c r="R18" s="161" t="str">
        <f t="shared" ref="R18:T18" si="5">+IFERROR(IF(COUNT(R14:R17),ROUND(SUM(R14:R17),0),""),"")</f>
        <v/>
      </c>
      <c r="S18" s="161" t="str">
        <f t="shared" si="5"/>
        <v/>
      </c>
      <c r="T18" s="161" t="str">
        <f t="shared" si="5"/>
        <v/>
      </c>
      <c r="U18" s="163">
        <f>+IFERROR(IF(COUNT(L18,T18),ROUND(SUM(L18,T18)/SUM('Shareholding Pattern'!$L$78,'Shareholding Pattern'!$T$78)*100,2),""),0)</f>
        <v>43.81</v>
      </c>
      <c r="V18" s="161" t="str">
        <f>+IFERROR(IF(COUNT(V14:V17),ROUND(SUM(V14:V17),0),""),"")</f>
        <v/>
      </c>
      <c r="W18" s="164" t="str">
        <f t="shared" si="1"/>
        <v/>
      </c>
      <c r="X18" s="161" t="str">
        <f>+IFERROR(IF(COUNT(X14:X17),ROUND(SUM(X14:X17),0),""),"")</f>
        <v/>
      </c>
      <c r="Y18" s="165" t="str">
        <f t="shared" si="2"/>
        <v/>
      </c>
      <c r="Z18" s="161">
        <f>+IFERROR(IF(COUNT(Z14:Z17),ROUND(SUM(Z14:Z17),0),""),"")</f>
        <v>4381397</v>
      </c>
      <c r="AA18" s="126"/>
      <c r="AC18" s="127"/>
      <c r="AR18" s="69" t="s">
        <v>224</v>
      </c>
      <c r="AX18" s="69" t="s">
        <v>225</v>
      </c>
      <c r="AZ18" s="69" t="s">
        <v>226</v>
      </c>
      <c r="BF18" s="69" t="s">
        <v>227</v>
      </c>
    </row>
    <row r="19" ht="19.5" customHeight="1">
      <c r="E19" s="166" t="s">
        <v>228</v>
      </c>
      <c r="F19" s="167" t="s">
        <v>229</v>
      </c>
      <c r="G19" s="168"/>
      <c r="H19" s="169"/>
      <c r="I19" s="169"/>
      <c r="J19" s="169"/>
      <c r="K19" s="168"/>
      <c r="L19" s="168"/>
      <c r="M19" s="170"/>
      <c r="N19" s="170"/>
      <c r="O19" s="170"/>
      <c r="P19" s="169"/>
      <c r="Q19" s="170"/>
      <c r="R19" s="169"/>
      <c r="S19" s="169"/>
      <c r="T19" s="169"/>
      <c r="U19" s="168"/>
      <c r="V19" s="170"/>
      <c r="W19" s="168"/>
      <c r="X19" s="169"/>
      <c r="Y19" s="168"/>
      <c r="Z19" s="171"/>
      <c r="AA19" s="126"/>
      <c r="AC19" s="127"/>
      <c r="AX19" s="69" t="s">
        <v>230</v>
      </c>
      <c r="AZ19" s="69" t="s">
        <v>231</v>
      </c>
      <c r="BF19" s="69" t="s">
        <v>232</v>
      </c>
    </row>
    <row r="20" ht="34.5" customHeight="1">
      <c r="E20" s="150" t="s">
        <v>199</v>
      </c>
      <c r="F20" s="172" t="s">
        <v>233</v>
      </c>
      <c r="H20" s="141" t="str">
        <f>IFERROR(IF(COUNT(Individuals!$AD$13),IF(Individuals!$AD$13=0,"0",Individuals!$AD$13),""),"")</f>
        <v/>
      </c>
      <c r="I20" s="141" t="str">
        <f>IFERROR(IF(COUNT(Individuals!H16),(Individuals!H16),""),"")</f>
        <v/>
      </c>
      <c r="J20" s="141" t="str">
        <f>IFERROR(IF(COUNT(Individuals!I16),(Individuals!I16),""),"")</f>
        <v/>
      </c>
      <c r="K20" s="173" t="str">
        <f>IFERROR(IF(COUNT(Individuals!J16),(Individuals!J16),""),"")</f>
        <v/>
      </c>
      <c r="L20" s="141" t="str">
        <f>IFERROR(IF(COUNT(Individuals!K16),(Individuals!K16),""),"")</f>
        <v/>
      </c>
      <c r="M20" s="174" t="str">
        <f>+IFERROR(IF(COUNT(L20),ROUND(L20/'Shareholding Pattern'!$L$78*100,2),""),0)</f>
        <v/>
      </c>
      <c r="N20" s="145" t="str">
        <f>IFERROR(IF(COUNT(Individuals!M16),(Individuals!M16),""),"")</f>
        <v/>
      </c>
      <c r="O20" s="145" t="str">
        <f>IFERROR(IF(COUNT(Individuals!N16),(Individuals!N16),""),"")</f>
        <v/>
      </c>
      <c r="P20" s="141" t="str">
        <f>IFERROR(IF(COUNT(Individuals!O16),(Individuals!O16),""),"")</f>
        <v/>
      </c>
      <c r="Q20" s="175" t="str">
        <f>IFERROR(IF(COUNT(Individuals!P16),(Individuals!P16),""),0)</f>
        <v/>
      </c>
      <c r="R20" s="141" t="str">
        <f>IFERROR(IF(COUNT(Individuals!Q16),(Individuals!Q16),""),"")</f>
        <v/>
      </c>
      <c r="S20" s="141" t="str">
        <f>IFERROR(IF(COUNT(Individuals!R16),(Individuals!R16),""),"")</f>
        <v/>
      </c>
      <c r="T20" s="141" t="str">
        <f>IFERROR(IF(COUNT(Individuals!S16),(Individuals!S16),""),"")</f>
        <v/>
      </c>
      <c r="U20" s="174" t="str">
        <f>+IFERROR(IF(COUNT(L20,T20),ROUND(SUM(L20,T20)/SUM('Shareholding Pattern'!$L$78,'Shareholding Pattern'!$T$78)*100,2),""),0)</f>
        <v/>
      </c>
      <c r="V20" s="142" t="str">
        <f>IFERROR(IF(COUNT(Individuals!U16),(Individuals!U16),""),"")</f>
        <v/>
      </c>
      <c r="W20" s="176" t="str">
        <f t="shared" ref="W20:W26" si="6">+IFERROR(IF(COUNT(V20),ROUND(SUM(V20)/SUM(L20)*100,2),""),0)</f>
        <v/>
      </c>
      <c r="X20" s="142" t="str">
        <f>IFERROR(IF(COUNT(Individuals!W16),(Individuals!W16),""),"")</f>
        <v/>
      </c>
      <c r="Y20" s="174" t="str">
        <f t="shared" ref="Y20:Y26" si="7">+IFERROR(IF(COUNT(X20),ROUND(SUM(X20)/SUM(L20)*100,2),""),0)</f>
        <v/>
      </c>
      <c r="Z20" s="141" t="str">
        <f>IFERROR(IF(COUNT(Individuals!Y16),(Individuals!Y16),""),"")</f>
        <v/>
      </c>
      <c r="AA20" s="126"/>
      <c r="AC20" s="127"/>
      <c r="AR20" s="69" t="s">
        <v>234</v>
      </c>
      <c r="AX20" s="69" t="s">
        <v>235</v>
      </c>
      <c r="AZ20" s="69" t="s">
        <v>236</v>
      </c>
      <c r="BF20" s="69" t="s">
        <v>237</v>
      </c>
    </row>
    <row r="21" ht="19.5" customHeight="1">
      <c r="E21" s="150" t="s">
        <v>205</v>
      </c>
      <c r="F21" s="177" t="s">
        <v>230</v>
      </c>
      <c r="H21" s="152" t="str">
        <f>IFERROR(IF(COUNT(Government!$AD$13),IF(Government!$AD$13=0,"0",Government!$AD$13),""),"")</f>
        <v/>
      </c>
      <c r="I21" s="152" t="str">
        <f>IFERROR(IF(COUNT(Government!H16),(Government!H16),""),"")</f>
        <v/>
      </c>
      <c r="J21" s="152" t="str">
        <f>IFERROR(IF(COUNT(Government!I16),(Government!I16),""),"")</f>
        <v/>
      </c>
      <c r="K21" s="178" t="str">
        <f>IFERROR(IF(COUNT(Government!J16),(Government!J16),""),"")</f>
        <v/>
      </c>
      <c r="L21" s="152" t="str">
        <f>IFERROR(IF(COUNT(Government!K16),(Government!K16),""),"")</f>
        <v/>
      </c>
      <c r="M21" s="144" t="str">
        <f>+IFERROR(IF(COUNT(L21),ROUND(L21/'Shareholding Pattern'!$L$78*100,2),""),0)</f>
        <v/>
      </c>
      <c r="N21" s="145" t="str">
        <f>IFERROR(IF(COUNT(Government!M16),(Government!M16),""),"")</f>
        <v/>
      </c>
      <c r="O21" s="145" t="str">
        <f>IFERROR(IF(COUNT(Government!N16),(Government!N16),""),"")</f>
        <v/>
      </c>
      <c r="P21" s="152" t="str">
        <f>IFERROR(IF(COUNT(Government!O16),(Government!O16),""),"")</f>
        <v/>
      </c>
      <c r="Q21" s="179" t="str">
        <f>IFERROR(IF(COUNT(Government!P16),(Government!P16),""),0)</f>
        <v/>
      </c>
      <c r="R21" s="152" t="str">
        <f>IFERROR(IF(COUNT(Government!Q16),(Government!Q16),""),"")</f>
        <v/>
      </c>
      <c r="S21" s="152" t="str">
        <f>IFERROR(IF(COUNT(Government!R16),(Government!R16),""),"")</f>
        <v/>
      </c>
      <c r="T21" s="152" t="str">
        <f>IFERROR(IF(COUNT(Government!S16),(Government!S16),""),"")</f>
        <v/>
      </c>
      <c r="U21" s="144" t="str">
        <f>+IFERROR(IF(COUNT(L21,T21),ROUND(SUM(L21,T21)/SUM('Shareholding Pattern'!$L$78,'Shareholding Pattern'!$T$78)*100,2),""),0)</f>
        <v/>
      </c>
      <c r="V21" s="142" t="str">
        <f>IFERROR(IF(COUNT(Government!U16),(Government!U16),""),"")</f>
        <v/>
      </c>
      <c r="W21" s="146" t="str">
        <f t="shared" si="6"/>
        <v/>
      </c>
      <c r="X21" s="142" t="str">
        <f>IFERROR(IF(COUNT(Government!W16),(Government!W16),""),"")</f>
        <v/>
      </c>
      <c r="Y21" s="144" t="str">
        <f t="shared" si="7"/>
        <v/>
      </c>
      <c r="Z21" s="152" t="str">
        <f>IFERROR(IF(COUNT(Government!Y16),(Government!Y16),""),"")</f>
        <v/>
      </c>
      <c r="AA21" s="126"/>
      <c r="AC21" s="127"/>
      <c r="AR21" s="69" t="s">
        <v>238</v>
      </c>
      <c r="AX21" s="69" t="s">
        <v>239</v>
      </c>
      <c r="AZ21" s="69" t="s">
        <v>240</v>
      </c>
      <c r="BF21" s="69" t="s">
        <v>241</v>
      </c>
    </row>
    <row r="22" ht="19.5" customHeight="1">
      <c r="E22" s="150" t="s">
        <v>211</v>
      </c>
      <c r="F22" s="177" t="s">
        <v>235</v>
      </c>
      <c r="H22" s="152" t="str">
        <f>IFERROR(IF(COUNT(Institutions!$AD$13),IF(Institutions!$AD$13=0,"0",Institutions!$AD$13),""),"")</f>
        <v/>
      </c>
      <c r="I22" s="152" t="str">
        <f>IFERROR(IF(COUNT(Institutions!H16),(Institutions!H16),""),"")</f>
        <v/>
      </c>
      <c r="J22" s="152" t="str">
        <f>IFERROR(IF(COUNT(Institutions!I16),(Institutions!I16),""),"")</f>
        <v/>
      </c>
      <c r="K22" s="178" t="str">
        <f>IFERROR(IF(COUNT(Institutions!J16),(Institutions!J16),""),"")</f>
        <v/>
      </c>
      <c r="L22" s="152" t="str">
        <f>IFERROR(IF(COUNT(Institutions!K16),(Institutions!K16),""),"")</f>
        <v/>
      </c>
      <c r="M22" s="144" t="str">
        <f>+IFERROR(IF(COUNT(L22),ROUND(L22/'Shareholding Pattern'!$L$78*100,2),""),0)</f>
        <v/>
      </c>
      <c r="N22" s="145" t="str">
        <f>IFERROR(IF(COUNT(Institutions!M16),(Institutions!M16),""),"")</f>
        <v/>
      </c>
      <c r="O22" s="145" t="str">
        <f>IFERROR(IF(COUNT(Institutions!N16),(Institutions!N16),""),"")</f>
        <v/>
      </c>
      <c r="P22" s="152" t="str">
        <f>IFERROR(IF(COUNT(Institutions!O16),(Institutions!O16),""),"")</f>
        <v/>
      </c>
      <c r="Q22" s="179" t="str">
        <f>IFERROR(IF(COUNT(Institutions!P16),(Institutions!P16),""),0)</f>
        <v/>
      </c>
      <c r="R22" s="152" t="str">
        <f>IFERROR(IF(COUNT(Institutions!Q16),(Institutions!Q16),""),"")</f>
        <v/>
      </c>
      <c r="S22" s="152" t="str">
        <f>IFERROR(IF(COUNT(Institutions!R16),(Institutions!R16),""),"")</f>
        <v/>
      </c>
      <c r="T22" s="152" t="str">
        <f>IFERROR(IF(COUNT(Institutions!S16),(Institutions!S16),""),"")</f>
        <v/>
      </c>
      <c r="U22" s="144" t="str">
        <f>+IFERROR(IF(COUNT(L22,T22),ROUND(SUM(L22,T22)/SUM('Shareholding Pattern'!$L$78,'Shareholding Pattern'!$T$78)*100,2),""),0)</f>
        <v/>
      </c>
      <c r="V22" s="142" t="str">
        <f>IFERROR(IF(COUNT(Institutions!U16),(Institutions!U16),""),"")</f>
        <v/>
      </c>
      <c r="W22" s="146" t="str">
        <f t="shared" si="6"/>
        <v/>
      </c>
      <c r="X22" s="142" t="str">
        <f>IFERROR(IF(COUNT(Institutions!W16),(Institutions!W16),""),"")</f>
        <v/>
      </c>
      <c r="Y22" s="144" t="str">
        <f t="shared" si="7"/>
        <v/>
      </c>
      <c r="Z22" s="152" t="str">
        <f>IFERROR(IF(COUNT(Institutions!Y16),(Institutions!Y16),""),"")</f>
        <v/>
      </c>
      <c r="AA22" s="126"/>
      <c r="AC22" s="127"/>
      <c r="AR22" s="69" t="s">
        <v>242</v>
      </c>
      <c r="AX22" s="69" t="s">
        <v>243</v>
      </c>
      <c r="AZ22" s="69" t="s">
        <v>244</v>
      </c>
      <c r="BF22" s="69" t="s">
        <v>245</v>
      </c>
    </row>
    <row r="23" ht="19.5" customHeight="1">
      <c r="E23" s="150" t="s">
        <v>217</v>
      </c>
      <c r="F23" s="177" t="s">
        <v>246</v>
      </c>
      <c r="H23" s="152" t="str">
        <f>IFERROR(IF(COUNT(FPIPromoter!$AD$13),IF(FPIPromoter!$AD$13=0,"0",FPIPromoter!$AD$13),""),"")</f>
        <v/>
      </c>
      <c r="I23" s="152" t="str">
        <f>IFERROR(IF(COUNT(FPIPromoter!H16),(FPIPromoter!H16),""),"")</f>
        <v/>
      </c>
      <c r="J23" s="152" t="str">
        <f>IFERROR(IF(COUNT(FPIPromoter!I16),(FPIPromoter!I16),""),"")</f>
        <v/>
      </c>
      <c r="K23" s="178" t="str">
        <f>IFERROR(IF(COUNT(FPIPromoter!J16),(FPIPromoter!J16),""),"")</f>
        <v/>
      </c>
      <c r="L23" s="152" t="str">
        <f>IFERROR(IF(COUNT(FPIPromoter!K16),(FPIPromoter!K16),""),"")</f>
        <v/>
      </c>
      <c r="M23" s="144" t="str">
        <f>+IFERROR(IF(COUNT(L23),ROUND(L23/'Shareholding Pattern'!$L$78*100,2),""),0)</f>
        <v/>
      </c>
      <c r="N23" s="145" t="str">
        <f>IFERROR(IF(COUNT(FPIPromoter!M16),(FPIPromoter!M16),""),"")</f>
        <v/>
      </c>
      <c r="O23" s="145" t="str">
        <f>IFERROR(IF(COUNT(FPIPromoter!N16),(FPIPromoter!N16),""),"")</f>
        <v/>
      </c>
      <c r="P23" s="152" t="str">
        <f>IFERROR(IF(COUNT(FPIPromoter!O16),(FPIPromoter!O16),""),"")</f>
        <v/>
      </c>
      <c r="Q23" s="179" t="str">
        <f>IFERROR(IF(COUNT(FPIPromoter!P16),(FPIPromoter!P16),""),0)</f>
        <v/>
      </c>
      <c r="R23" s="152" t="str">
        <f>IFERROR(IF(COUNT(FPIPromoter!Q16),(FPIPromoter!Q16),""),"")</f>
        <v/>
      </c>
      <c r="S23" s="152" t="str">
        <f>IFERROR(IF(COUNT(FPIPromoter!R16),(FPIPromoter!R16),""),"")</f>
        <v/>
      </c>
      <c r="T23" s="152" t="str">
        <f>IFERROR(IF(COUNT(FPIPromoter!S16),(FPIPromoter!S16),""),"")</f>
        <v/>
      </c>
      <c r="U23" s="144" t="str">
        <f>+IFERROR(IF(COUNT(L23,T23),ROUND(SUM(L23,T23)/SUM('Shareholding Pattern'!$L$78,'Shareholding Pattern'!$T$78)*100,2),""),0)</f>
        <v/>
      </c>
      <c r="V23" s="142" t="str">
        <f>IFERROR(IF(COUNT(FPIPromoter!U16),(FPIPromoter!U16),""),"")</f>
        <v/>
      </c>
      <c r="W23" s="146" t="str">
        <f t="shared" si="6"/>
        <v/>
      </c>
      <c r="X23" s="142" t="str">
        <f>IFERROR(IF(COUNT(FPIPromoter!W16),(FPIPromoter!W16),""),"")</f>
        <v/>
      </c>
      <c r="Y23" s="144" t="str">
        <f t="shared" si="7"/>
        <v/>
      </c>
      <c r="Z23" s="152" t="str">
        <f>IFERROR(IF(COUNT(FPIPromoter!Y16),(FPIPromoter!Y16),""),"")</f>
        <v/>
      </c>
      <c r="AA23" s="126"/>
      <c r="AC23" s="127"/>
      <c r="AR23" s="69" t="s">
        <v>247</v>
      </c>
    </row>
    <row r="24" ht="19.5" customHeight="1">
      <c r="E24" s="180" t="s">
        <v>248</v>
      </c>
      <c r="F24" s="181" t="s">
        <v>218</v>
      </c>
      <c r="H24" s="182" t="str">
        <f>IFERROR(IF(COUNT(OtherForeign!$AG$13),IF(OtherForeign!$AG$13=0,"0",OtherForeign!$AG$13),""),"")</f>
        <v/>
      </c>
      <c r="I24" s="182" t="str">
        <f>IFERROR(IF(COUNT(OtherForeign!J16),(OtherForeign!J16),""),"")</f>
        <v/>
      </c>
      <c r="J24" s="182" t="str">
        <f>IFERROR(IF(COUNT(OtherForeign!K16),(OtherForeign!K16),""),"")</f>
        <v/>
      </c>
      <c r="K24" s="183" t="str">
        <f>IFERROR(IF(COUNT(OtherForeign!L16),(OtherForeign!L16),""),"")</f>
        <v/>
      </c>
      <c r="L24" s="182" t="str">
        <f>IFERROR(IF(COUNT(OtherForeign!M16),(OtherForeign!M16),""),"")</f>
        <v/>
      </c>
      <c r="M24" s="158" t="str">
        <f>+IFERROR(IF(COUNT(L24),ROUND(L24/'Shareholding Pattern'!$L$78*100,2),""),0)</f>
        <v/>
      </c>
      <c r="N24" s="145" t="str">
        <f>IFERROR(IF(COUNT(OtherForeign!O16),(OtherForeign!O16),""),"")</f>
        <v/>
      </c>
      <c r="O24" s="145" t="str">
        <f>IFERROR(IF(COUNT(OtherForeign!P16),(OtherForeign!P16),""),"")</f>
        <v/>
      </c>
      <c r="P24" s="182" t="str">
        <f>IFERROR(IF(COUNT(OtherForeign!Q16),(OtherForeign!Q16),""),"")</f>
        <v/>
      </c>
      <c r="Q24" s="184" t="str">
        <f>IFERROR(IF(COUNT(OtherForeign!R16),(OtherForeign!R16),""),0)</f>
        <v/>
      </c>
      <c r="R24" s="182" t="str">
        <f>IFERROR(IF(COUNT(OtherForeign!S16),(OtherForeign!S16),""),"")</f>
        <v/>
      </c>
      <c r="S24" s="182" t="str">
        <f>IFERROR(IF(COUNT(OtherForeign!T16),(OtherForeign!T16),""),"")</f>
        <v/>
      </c>
      <c r="T24" s="182" t="str">
        <f>IFERROR(IF(COUNT(OtherForeign!U16),(OtherForeign!U16),""),"")</f>
        <v/>
      </c>
      <c r="U24" s="158" t="str">
        <f>+IFERROR(IF(COUNT(L24,T24),ROUND(SUM(L24,T24)/SUM('Shareholding Pattern'!$L$78,'Shareholding Pattern'!$T$78)*100,2),""),0)</f>
        <v/>
      </c>
      <c r="V24" s="142" t="str">
        <f>IFERROR(IF(COUNT(OtherForeign!W16),(OtherForeign!W16),""),"")</f>
        <v/>
      </c>
      <c r="W24" s="159" t="str">
        <f t="shared" si="6"/>
        <v/>
      </c>
      <c r="X24" s="142" t="str">
        <f>IFERROR(IF(COUNT(OtherForeign!Y16),(OtherForeign!Y16),""),"")</f>
        <v/>
      </c>
      <c r="Y24" s="158" t="str">
        <f t="shared" si="7"/>
        <v/>
      </c>
      <c r="Z24" s="182" t="str">
        <f>IFERROR(IF(COUNT(OtherForeign!AA16),(OtherForeign!AA16),""),"")</f>
        <v/>
      </c>
      <c r="AA24" s="126"/>
      <c r="AC24" s="127"/>
      <c r="AR24" s="69" t="s">
        <v>249</v>
      </c>
    </row>
    <row r="25" ht="19.5" customHeight="1">
      <c r="E25" s="160" t="s">
        <v>250</v>
      </c>
      <c r="F25" s="3"/>
      <c r="G25" s="4"/>
      <c r="H25" s="185" t="str">
        <f t="shared" ref="H25:L25" si="8">+IFERROR(IF(COUNT(H20:H24),ROUND(SUM(H20:H24),0),""),"")</f>
        <v/>
      </c>
      <c r="I25" s="185" t="str">
        <f t="shared" si="8"/>
        <v/>
      </c>
      <c r="J25" s="185" t="str">
        <f t="shared" si="8"/>
        <v/>
      </c>
      <c r="K25" s="186" t="str">
        <f t="shared" si="8"/>
        <v/>
      </c>
      <c r="L25" s="185" t="str">
        <f t="shared" si="8"/>
        <v/>
      </c>
      <c r="M25" s="163" t="str">
        <f>+IFERROR(IF(COUNT(L25),ROUND(L25/'Shareholding Pattern'!$L$78*100,2),""),0)</f>
        <v/>
      </c>
      <c r="N25" s="187" t="str">
        <f t="shared" ref="N25:P25" si="9">+IFERROR(IF(COUNT(N20:N24),ROUND(SUM(N20:N24),0),""),"")</f>
        <v/>
      </c>
      <c r="O25" s="187" t="str">
        <f t="shared" si="9"/>
        <v/>
      </c>
      <c r="P25" s="185" t="str">
        <f t="shared" si="9"/>
        <v/>
      </c>
      <c r="Q25" s="88" t="str">
        <f t="shared" ref="Q25:Q26" si="13">IFERROR(IF(COUNT(P25),ROUND(P25/$P$79*100,2),""),0)</f>
        <v/>
      </c>
      <c r="R25" s="188" t="str">
        <f t="shared" ref="R25:T25" si="10">+IFERROR(IF(COUNT(R20:R24),ROUND(SUM(R20:R24),0),""),"")</f>
        <v/>
      </c>
      <c r="S25" s="188" t="str">
        <f t="shared" si="10"/>
        <v/>
      </c>
      <c r="T25" s="185" t="str">
        <f t="shared" si="10"/>
        <v/>
      </c>
      <c r="U25" s="163" t="str">
        <f>+IFERROR(IF(COUNT(L25,T25),ROUND(SUM(L25,T25)/SUM('Shareholding Pattern'!$L$78,'Shareholding Pattern'!$T$78)*100,2),""),0)</f>
        <v/>
      </c>
      <c r="V25" s="185" t="str">
        <f>+IFERROR(IF(COUNT(V20:V24),ROUND(SUM(V20:V24),0),""),"")</f>
        <v/>
      </c>
      <c r="W25" s="164" t="str">
        <f t="shared" si="6"/>
        <v/>
      </c>
      <c r="X25" s="161" t="str">
        <f>+IFERROR(IF(COUNT(X20:X24),ROUND(SUM(X20:X24),0),""),"")</f>
        <v/>
      </c>
      <c r="Y25" s="165" t="str">
        <f t="shared" si="7"/>
        <v/>
      </c>
      <c r="Z25" s="185" t="str">
        <f>+IFERROR(IF(COUNT(Z20:Z24),ROUND(SUM(Z20:Z24),0),""),"")</f>
        <v/>
      </c>
      <c r="AA25" s="126"/>
      <c r="AC25" s="127"/>
      <c r="AR25" s="69" t="s">
        <v>251</v>
      </c>
    </row>
    <row r="26" ht="36.75" customHeight="1">
      <c r="E26" s="189" t="s">
        <v>252</v>
      </c>
      <c r="F26" s="3"/>
      <c r="G26" s="4"/>
      <c r="H26" s="185">
        <f t="shared" ref="H26:L26" si="11">+IFERROR(IF(COUNT(H18,H25),ROUND(SUM(H18,H25),0),""),"")</f>
        <v>3</v>
      </c>
      <c r="I26" s="185">
        <f t="shared" si="11"/>
        <v>4381397</v>
      </c>
      <c r="J26" s="185" t="str">
        <f t="shared" si="11"/>
        <v/>
      </c>
      <c r="K26" s="186" t="str">
        <f t="shared" si="11"/>
        <v/>
      </c>
      <c r="L26" s="185">
        <f t="shared" si="11"/>
        <v>4381397</v>
      </c>
      <c r="M26" s="163">
        <f>+IFERROR(IF(COUNT(L26),ROUND(L26/'Shareholding Pattern'!$L$78*100,2),""),0)</f>
        <v>43.81</v>
      </c>
      <c r="N26" s="187">
        <f t="shared" ref="N26:P26" si="12">+IFERROR(IF(COUNT(N18,N25),ROUND(SUM(N18,N25),0),""),"")</f>
        <v>4381397</v>
      </c>
      <c r="O26" s="187" t="str">
        <f t="shared" si="12"/>
        <v/>
      </c>
      <c r="P26" s="185">
        <f t="shared" si="12"/>
        <v>4381397</v>
      </c>
      <c r="Q26" s="88">
        <f t="shared" si="13"/>
        <v>43.81</v>
      </c>
      <c r="R26" s="188" t="str">
        <f t="shared" ref="R26:T26" si="14">+IFERROR(IF(COUNT(R18,R25),ROUND(SUM(R18,R25),0),""),"")</f>
        <v/>
      </c>
      <c r="S26" s="188" t="str">
        <f t="shared" si="14"/>
        <v/>
      </c>
      <c r="T26" s="185" t="str">
        <f t="shared" si="14"/>
        <v/>
      </c>
      <c r="U26" s="163">
        <f>+IFERROR(IF(COUNT(L26,T26),ROUND(SUM(L26,T26)/SUM('Shareholding Pattern'!$L$78,'Shareholding Pattern'!$T$78)*100,2),""),0)</f>
        <v>43.81</v>
      </c>
      <c r="V26" s="185" t="str">
        <f>+IFERROR(IF(COUNT(V18,V25),ROUND(SUM(V18,V25),0),""),"")</f>
        <v/>
      </c>
      <c r="W26" s="164" t="str">
        <f t="shared" si="6"/>
        <v/>
      </c>
      <c r="X26" s="185" t="str">
        <f>+IFERROR(IF(COUNT(X18,X25),ROUND(SUM(X18,X25),0),""),"")</f>
        <v/>
      </c>
      <c r="Y26" s="165" t="str">
        <f t="shared" si="7"/>
        <v/>
      </c>
      <c r="Z26" s="185">
        <f>+IFERROR(IF(COUNT(Z18,Z25),ROUND(SUM(Z18,Z25),0),""),"")</f>
        <v>4381397</v>
      </c>
      <c r="AA26" s="79"/>
      <c r="AB26" s="190"/>
      <c r="AC26" s="80"/>
      <c r="AR26" s="69" t="s">
        <v>253</v>
      </c>
    </row>
    <row r="27" ht="33.0" customHeight="1">
      <c r="E27" s="191"/>
      <c r="F27" s="192" t="s">
        <v>254</v>
      </c>
      <c r="H27" s="119"/>
      <c r="I27" s="119"/>
      <c r="J27" s="119"/>
      <c r="P27" s="119"/>
      <c r="R27" s="119"/>
      <c r="S27" s="119"/>
      <c r="T27" s="119"/>
      <c r="Z27" s="119"/>
    </row>
    <row r="28" ht="31.5" customHeight="1">
      <c r="E28" s="193" t="s">
        <v>255</v>
      </c>
      <c r="F28" s="194" t="s">
        <v>256</v>
      </c>
      <c r="G28" s="195"/>
      <c r="H28" s="196" t="s">
        <v>257</v>
      </c>
      <c r="I28" s="197"/>
      <c r="J28" s="197"/>
      <c r="K28" s="195"/>
      <c r="L28" s="195"/>
      <c r="M28" s="195"/>
      <c r="N28" s="195"/>
      <c r="O28" s="195"/>
      <c r="P28" s="197"/>
      <c r="Q28" s="195"/>
      <c r="R28" s="197"/>
      <c r="S28" s="197"/>
      <c r="T28" s="197"/>
      <c r="U28" s="195"/>
      <c r="V28" s="195"/>
      <c r="W28" s="195"/>
      <c r="X28" s="195"/>
      <c r="Y28" s="195"/>
      <c r="Z28" s="198"/>
      <c r="AA28" s="198"/>
      <c r="AB28" s="198"/>
      <c r="AC28" s="199"/>
    </row>
    <row r="29" ht="19.5" customHeight="1">
      <c r="E29" s="200" t="s">
        <v>197</v>
      </c>
      <c r="F29" s="201" t="s">
        <v>258</v>
      </c>
      <c r="G29" s="202"/>
      <c r="H29" s="202"/>
      <c r="I29" s="202"/>
      <c r="J29" s="202"/>
      <c r="K29" s="202"/>
      <c r="L29" s="202"/>
      <c r="M29" s="202"/>
      <c r="N29" s="202"/>
      <c r="O29" s="202"/>
      <c r="P29" s="202"/>
      <c r="Q29" s="202"/>
      <c r="R29" s="202"/>
      <c r="S29" s="202"/>
      <c r="T29" s="202"/>
      <c r="U29" s="202"/>
      <c r="V29" s="202"/>
      <c r="W29" s="202"/>
      <c r="X29" s="202"/>
      <c r="Y29" s="202"/>
      <c r="Z29" s="202"/>
      <c r="AA29" s="202"/>
      <c r="AB29" s="202"/>
      <c r="AC29" s="203"/>
    </row>
    <row r="30" ht="19.5" customHeight="1">
      <c r="E30" s="150" t="s">
        <v>199</v>
      </c>
      <c r="F30" s="204" t="s">
        <v>259</v>
      </c>
      <c r="H30" s="205"/>
      <c r="I30" s="205"/>
      <c r="J30" s="205"/>
      <c r="K30" s="206"/>
      <c r="L30" s="207" t="str">
        <f t="shared" ref="L30:L32" si="15">+IFERROR(IF(COUNT(I30:K30),ROUND(SUM(I30:K30),0),""),"")</f>
        <v/>
      </c>
      <c r="M30" s="144" t="str">
        <f>+IFERROR(IF(COUNT(L30),ROUND(L30/'Shareholding Pattern'!$L$78*100,2),""),"")</f>
        <v/>
      </c>
      <c r="N30" s="206"/>
      <c r="O30" s="206"/>
      <c r="P30" s="152" t="str">
        <f t="shared" ref="P30:P32" si="16">+IFERROR(IF(COUNT(N30:O30),ROUND(SUM(N30:O30),0),""),"")</f>
        <v/>
      </c>
      <c r="Q30" s="179" t="str">
        <f>+IFERROR(IF(COUNT(P30),ROUND(P30/'Shareholding Pattern'!$P$79*100,2),""),"")</f>
        <v/>
      </c>
      <c r="R30" s="205"/>
      <c r="S30" s="205"/>
      <c r="T30" s="152" t="str">
        <f t="shared" ref="T30:T41" si="17">+IFERROR(IF(COUNT(R30:S30),ROUND(SUM(R30:S30),0),""),"")</f>
        <v/>
      </c>
      <c r="U30" s="144" t="str">
        <f>+IFERROR(IF(COUNT(L30,T30),ROUND(SUM(L30,T30)/SUM('Shareholding Pattern'!$L$78,'Shareholding Pattern'!$T$78)*100,2),""),"")</f>
        <v/>
      </c>
      <c r="V30" s="206"/>
      <c r="W30" s="146" t="str">
        <f t="shared" ref="W30:W41" si="18">+IFERROR(IF(COUNT(V30),ROUND(SUM(V30)/SUM(L30)*100,2),""),0)</f>
        <v/>
      </c>
      <c r="X30" s="208"/>
      <c r="Y30" s="149"/>
      <c r="Z30" s="205"/>
      <c r="AA30" s="205"/>
      <c r="AB30" s="205"/>
      <c r="AC30" s="205"/>
      <c r="AR30" s="69" t="s">
        <v>260</v>
      </c>
      <c r="AX30" s="69" t="s">
        <v>261</v>
      </c>
      <c r="AZ30" s="69" t="s">
        <v>262</v>
      </c>
      <c r="BF30" s="69" t="s">
        <v>263</v>
      </c>
    </row>
    <row r="31" ht="19.5" customHeight="1">
      <c r="E31" s="150" t="s">
        <v>205</v>
      </c>
      <c r="F31" s="177" t="s">
        <v>264</v>
      </c>
      <c r="H31" s="205"/>
      <c r="I31" s="205"/>
      <c r="J31" s="205"/>
      <c r="K31" s="206"/>
      <c r="L31" s="152" t="str">
        <f t="shared" si="15"/>
        <v/>
      </c>
      <c r="M31" s="144" t="str">
        <f>+IFERROR(IF(COUNT(L31),ROUND(L31/'Shareholding Pattern'!$L$78*100,2),""),"")</f>
        <v/>
      </c>
      <c r="N31" s="206"/>
      <c r="O31" s="206"/>
      <c r="P31" s="152" t="str">
        <f t="shared" si="16"/>
        <v/>
      </c>
      <c r="Q31" s="179" t="str">
        <f>+IFERROR(IF(COUNT(P31),ROUND(P31/'Shareholding Pattern'!$P$79*100,2),""),"")</f>
        <v/>
      </c>
      <c r="R31" s="205"/>
      <c r="S31" s="205"/>
      <c r="T31" s="152" t="str">
        <f t="shared" si="17"/>
        <v/>
      </c>
      <c r="U31" s="144" t="str">
        <f>+IFERROR(IF(COUNT(L31,T31),ROUND(SUM(L31,T31)/SUM('Shareholding Pattern'!$L$78,'Shareholding Pattern'!$T$78)*100,2),""),"")</f>
        <v/>
      </c>
      <c r="V31" s="206"/>
      <c r="W31" s="146" t="str">
        <f t="shared" si="18"/>
        <v/>
      </c>
      <c r="X31" s="126"/>
      <c r="Y31" s="127"/>
      <c r="Z31" s="205"/>
      <c r="AA31" s="205"/>
      <c r="AB31" s="205"/>
      <c r="AC31" s="205"/>
      <c r="AR31" s="69" t="s">
        <v>265</v>
      </c>
      <c r="AX31" s="69" t="s">
        <v>266</v>
      </c>
      <c r="AZ31" s="69" t="s">
        <v>267</v>
      </c>
      <c r="BF31" s="69" t="s">
        <v>268</v>
      </c>
    </row>
    <row r="32" ht="19.5" customHeight="1">
      <c r="E32" s="150" t="s">
        <v>211</v>
      </c>
      <c r="F32" s="177" t="s">
        <v>269</v>
      </c>
      <c r="H32" s="205"/>
      <c r="I32" s="205"/>
      <c r="J32" s="205"/>
      <c r="K32" s="206"/>
      <c r="L32" s="152" t="str">
        <f t="shared" si="15"/>
        <v/>
      </c>
      <c r="M32" s="144" t="str">
        <f>+IFERROR(IF(COUNT(L32),ROUND(L32/'Shareholding Pattern'!$L$78*100,2),""),"")</f>
        <v/>
      </c>
      <c r="N32" s="206"/>
      <c r="O32" s="206"/>
      <c r="P32" s="152" t="str">
        <f t="shared" si="16"/>
        <v/>
      </c>
      <c r="Q32" s="179" t="str">
        <f>+IFERROR(IF(COUNT(P32),ROUND(P32/'Shareholding Pattern'!$P$79*100,2),""),"")</f>
        <v/>
      </c>
      <c r="R32" s="205"/>
      <c r="S32" s="205"/>
      <c r="T32" s="152" t="str">
        <f t="shared" si="17"/>
        <v/>
      </c>
      <c r="U32" s="144" t="str">
        <f>+IFERROR(IF(COUNT(L32,T32),ROUND(SUM(L32,T32)/SUM('Shareholding Pattern'!$L$78,'Shareholding Pattern'!$T$78)*100,2),""),"")</f>
        <v/>
      </c>
      <c r="V32" s="206"/>
      <c r="W32" s="146" t="str">
        <f t="shared" si="18"/>
        <v/>
      </c>
      <c r="X32" s="126"/>
      <c r="Y32" s="127"/>
      <c r="Z32" s="205"/>
      <c r="AA32" s="205"/>
      <c r="AB32" s="205"/>
      <c r="AC32" s="205"/>
      <c r="AR32" s="69" t="s">
        <v>270</v>
      </c>
      <c r="AX32" s="69" t="s">
        <v>271</v>
      </c>
      <c r="AZ32" s="69" t="s">
        <v>272</v>
      </c>
      <c r="BF32" s="69" t="s">
        <v>273</v>
      </c>
    </row>
    <row r="33" ht="19.5" customHeight="1">
      <c r="E33" s="150" t="s">
        <v>217</v>
      </c>
      <c r="F33" s="177" t="s">
        <v>212</v>
      </c>
      <c r="H33" s="205">
        <v>1.0</v>
      </c>
      <c r="I33" s="205">
        <v>13926.0</v>
      </c>
      <c r="J33" s="205"/>
      <c r="K33" s="206"/>
      <c r="L33" s="152">
        <v>13926.0</v>
      </c>
      <c r="M33" s="144">
        <f>+IFERROR(IF(COUNT(L33),ROUND(L33/'Shareholding Pattern'!$L$78*100,2),""),"")</f>
        <v>0.14</v>
      </c>
      <c r="N33" s="206">
        <v>13926.0</v>
      </c>
      <c r="O33" s="206"/>
      <c r="P33" s="152">
        <v>13926.0</v>
      </c>
      <c r="Q33" s="179">
        <v>0.14</v>
      </c>
      <c r="R33" s="205"/>
      <c r="S33" s="205"/>
      <c r="T33" s="152" t="str">
        <f t="shared" si="17"/>
        <v/>
      </c>
      <c r="U33" s="144">
        <f>+IFERROR(IF(COUNT(L33,T33),ROUND(SUM(L33,T33)/SUM('Shareholding Pattern'!$L$78,'Shareholding Pattern'!$T$78)*100,2),""),"")</f>
        <v>0.14</v>
      </c>
      <c r="V33" s="206"/>
      <c r="W33" s="146" t="str">
        <f t="shared" si="18"/>
        <v/>
      </c>
      <c r="X33" s="126"/>
      <c r="Y33" s="127"/>
      <c r="Z33" s="205">
        <v>13926.0</v>
      </c>
      <c r="AA33" s="205">
        <v>0.0</v>
      </c>
      <c r="AB33" s="205">
        <v>0.0</v>
      </c>
      <c r="AC33" s="205">
        <v>0.0</v>
      </c>
      <c r="AR33" s="69" t="s">
        <v>274</v>
      </c>
      <c r="AX33" s="69" t="s">
        <v>275</v>
      </c>
      <c r="AZ33" s="69" t="s">
        <v>276</v>
      </c>
      <c r="BF33" s="69" t="s">
        <v>277</v>
      </c>
    </row>
    <row r="34" ht="19.5" customHeight="1">
      <c r="E34" s="150" t="s">
        <v>248</v>
      </c>
      <c r="F34" s="177" t="s">
        <v>278</v>
      </c>
      <c r="H34" s="205"/>
      <c r="I34" s="205"/>
      <c r="J34" s="205"/>
      <c r="K34" s="206"/>
      <c r="L34" s="152" t="str">
        <f t="shared" ref="L34:L41" si="19">+IFERROR(IF(COUNT(I34:K34),ROUND(SUM(I34:K34),0),""),"")</f>
        <v/>
      </c>
      <c r="M34" s="144" t="str">
        <f>+IFERROR(IF(COUNT(L34),ROUND(L34/'Shareholding Pattern'!$L$78*100,2),""),"")</f>
        <v/>
      </c>
      <c r="N34" s="206"/>
      <c r="O34" s="206"/>
      <c r="P34" s="152" t="str">
        <f t="shared" ref="P34:P41" si="20">+IFERROR(IF(COUNT(N34:O34),ROUND(SUM(N34:O34),0),""),"")</f>
        <v/>
      </c>
      <c r="Q34" s="179" t="str">
        <f>+IFERROR(IF(COUNT(P34),ROUND(P34/'Shareholding Pattern'!$P$79*100,2),""),"")</f>
        <v/>
      </c>
      <c r="R34" s="205"/>
      <c r="S34" s="205"/>
      <c r="T34" s="152" t="str">
        <f t="shared" si="17"/>
        <v/>
      </c>
      <c r="U34" s="144" t="str">
        <f>+IFERROR(IF(COUNT(L34,T34),ROUND(SUM(L34,T34)/SUM('Shareholding Pattern'!$L$78,'Shareholding Pattern'!$T$78)*100,2),""),"")</f>
        <v/>
      </c>
      <c r="V34" s="206"/>
      <c r="W34" s="146" t="str">
        <f t="shared" si="18"/>
        <v/>
      </c>
      <c r="X34" s="126"/>
      <c r="Y34" s="127"/>
      <c r="Z34" s="205"/>
      <c r="AA34" s="205"/>
      <c r="AB34" s="205"/>
      <c r="AC34" s="205"/>
      <c r="AR34" s="69" t="s">
        <v>279</v>
      </c>
      <c r="AX34" s="69" t="s">
        <v>280</v>
      </c>
      <c r="AZ34" s="69" t="s">
        <v>281</v>
      </c>
      <c r="BF34" s="69" t="s">
        <v>282</v>
      </c>
    </row>
    <row r="35" ht="19.5" customHeight="1">
      <c r="E35" s="150" t="s">
        <v>283</v>
      </c>
      <c r="F35" s="177" t="s">
        <v>284</v>
      </c>
      <c r="H35" s="205"/>
      <c r="I35" s="205"/>
      <c r="J35" s="205"/>
      <c r="K35" s="206"/>
      <c r="L35" s="152" t="str">
        <f t="shared" si="19"/>
        <v/>
      </c>
      <c r="M35" s="144" t="str">
        <f>+IFERROR(IF(COUNT(L35),ROUND(L35/'Shareholding Pattern'!$L$78*100,2),""),"")</f>
        <v/>
      </c>
      <c r="N35" s="206"/>
      <c r="O35" s="206"/>
      <c r="P35" s="152" t="str">
        <f t="shared" si="20"/>
        <v/>
      </c>
      <c r="Q35" s="179" t="str">
        <f>+IFERROR(IF(COUNT(P35),ROUND(P35/'Shareholding Pattern'!$P$79*100,2),""),"")</f>
        <v/>
      </c>
      <c r="R35" s="205"/>
      <c r="S35" s="205"/>
      <c r="T35" s="152" t="str">
        <f t="shared" si="17"/>
        <v/>
      </c>
      <c r="U35" s="144" t="str">
        <f>+IFERROR(IF(COUNT(L35,T35),ROUND(SUM(L35,T35)/SUM('Shareholding Pattern'!$L$78,'Shareholding Pattern'!$T$78)*100,2),""),"")</f>
        <v/>
      </c>
      <c r="V35" s="206"/>
      <c r="W35" s="146" t="str">
        <f t="shared" si="18"/>
        <v/>
      </c>
      <c r="X35" s="126"/>
      <c r="Y35" s="127"/>
      <c r="Z35" s="205"/>
      <c r="AA35" s="205"/>
      <c r="AB35" s="205"/>
      <c r="AC35" s="205"/>
      <c r="AR35" s="69" t="s">
        <v>285</v>
      </c>
      <c r="AX35" s="69" t="s">
        <v>286</v>
      </c>
      <c r="AZ35" s="69" t="s">
        <v>287</v>
      </c>
      <c r="BF35" s="69" t="s">
        <v>288</v>
      </c>
    </row>
    <row r="36" ht="19.5" customHeight="1">
      <c r="E36" s="150" t="s">
        <v>289</v>
      </c>
      <c r="F36" s="209" t="s">
        <v>290</v>
      </c>
      <c r="H36" s="205"/>
      <c r="I36" s="205"/>
      <c r="J36" s="205"/>
      <c r="K36" s="206"/>
      <c r="L36" s="152" t="str">
        <f t="shared" si="19"/>
        <v/>
      </c>
      <c r="M36" s="144" t="str">
        <f>+IFERROR(IF(COUNT(L36),ROUND(L36/'Shareholding Pattern'!$L$78*100,2),""),"")</f>
        <v/>
      </c>
      <c r="N36" s="206"/>
      <c r="O36" s="206"/>
      <c r="P36" s="152" t="str">
        <f t="shared" si="20"/>
        <v/>
      </c>
      <c r="Q36" s="179" t="str">
        <f>+IFERROR(IF(COUNT(P36),ROUND(P36/'Shareholding Pattern'!$P$79*100,2),""),"")</f>
        <v/>
      </c>
      <c r="R36" s="205"/>
      <c r="S36" s="205"/>
      <c r="T36" s="152" t="str">
        <f t="shared" si="17"/>
        <v/>
      </c>
      <c r="U36" s="144" t="str">
        <f>+IFERROR(IF(COUNT(L36,T36),ROUND(SUM(L36,T36)/SUM('Shareholding Pattern'!$L$78,'Shareholding Pattern'!$T$78)*100,2),""),"")</f>
        <v/>
      </c>
      <c r="V36" s="206"/>
      <c r="W36" s="146" t="str">
        <f t="shared" si="18"/>
        <v/>
      </c>
      <c r="X36" s="126"/>
      <c r="Y36" s="127"/>
      <c r="Z36" s="205"/>
      <c r="AA36" s="205"/>
      <c r="AB36" s="205"/>
      <c r="AC36" s="205"/>
      <c r="AR36" s="69" t="s">
        <v>291</v>
      </c>
      <c r="AX36" s="69" t="s">
        <v>292</v>
      </c>
      <c r="AZ36" s="69" t="s">
        <v>293</v>
      </c>
      <c r="BF36" s="69" t="s">
        <v>294</v>
      </c>
    </row>
    <row r="37" ht="19.5" customHeight="1">
      <c r="E37" s="150" t="s">
        <v>295</v>
      </c>
      <c r="F37" s="192" t="s">
        <v>296</v>
      </c>
      <c r="H37" s="205"/>
      <c r="I37" s="205"/>
      <c r="J37" s="205"/>
      <c r="K37" s="206"/>
      <c r="L37" s="152" t="str">
        <f t="shared" si="19"/>
        <v/>
      </c>
      <c r="M37" s="144" t="str">
        <f>+IFERROR(IF(COUNT(L37),ROUND(L37/'Shareholding Pattern'!$L$78*100,2),""),"")</f>
        <v/>
      </c>
      <c r="N37" s="206"/>
      <c r="O37" s="206"/>
      <c r="P37" s="152" t="str">
        <f t="shared" si="20"/>
        <v/>
      </c>
      <c r="Q37" s="179" t="str">
        <f>+IFERROR(IF(COUNT(P37),ROUND(P37/'Shareholding Pattern'!$P$79*100,2),""),"")</f>
        <v/>
      </c>
      <c r="R37" s="205"/>
      <c r="S37" s="205"/>
      <c r="T37" s="152" t="str">
        <f t="shared" si="17"/>
        <v/>
      </c>
      <c r="U37" s="144" t="str">
        <f>+IFERROR(IF(COUNT(L37,T37),ROUND(SUM(L37,T37)/SUM('Shareholding Pattern'!$L$78,'Shareholding Pattern'!$T$78)*100,2),""),"")</f>
        <v/>
      </c>
      <c r="V37" s="206"/>
      <c r="W37" s="146" t="str">
        <f t="shared" si="18"/>
        <v/>
      </c>
      <c r="X37" s="126"/>
      <c r="Y37" s="127"/>
      <c r="Z37" s="205"/>
      <c r="AA37" s="205"/>
      <c r="AB37" s="205"/>
      <c r="AC37" s="205"/>
      <c r="AR37" s="69" t="s">
        <v>297</v>
      </c>
      <c r="AX37" s="69" t="s">
        <v>298</v>
      </c>
      <c r="AZ37" s="69" t="s">
        <v>299</v>
      </c>
      <c r="BF37" s="69" t="s">
        <v>300</v>
      </c>
    </row>
    <row r="38" ht="19.5" customHeight="1">
      <c r="E38" s="210" t="s">
        <v>301</v>
      </c>
      <c r="F38" s="177" t="s">
        <v>302</v>
      </c>
      <c r="H38" s="205"/>
      <c r="I38" s="205"/>
      <c r="J38" s="205"/>
      <c r="K38" s="206"/>
      <c r="L38" s="152" t="str">
        <f t="shared" si="19"/>
        <v/>
      </c>
      <c r="M38" s="144" t="str">
        <f>+IFERROR(IF(COUNT(L38),ROUND(L38/'Shareholding Pattern'!$L$78*100,2),""),"")</f>
        <v/>
      </c>
      <c r="N38" s="206"/>
      <c r="O38" s="206"/>
      <c r="P38" s="152" t="str">
        <f t="shared" si="20"/>
        <v/>
      </c>
      <c r="Q38" s="179" t="str">
        <f>+IFERROR(IF(COUNT(P38),ROUND(P38/'Shareholding Pattern'!$P$79*100,2),""),"")</f>
        <v/>
      </c>
      <c r="R38" s="205"/>
      <c r="S38" s="205"/>
      <c r="T38" s="152" t="str">
        <f t="shared" si="17"/>
        <v/>
      </c>
      <c r="U38" s="144" t="str">
        <f>+IFERROR(IF(COUNT(L38,T38),ROUND(SUM(L38,T38)/SUM('Shareholding Pattern'!$L$78,'Shareholding Pattern'!$T$78)*100,2),""),"")</f>
        <v/>
      </c>
      <c r="V38" s="206"/>
      <c r="W38" s="146" t="str">
        <f t="shared" si="18"/>
        <v/>
      </c>
      <c r="X38" s="126"/>
      <c r="Y38" s="127"/>
      <c r="Z38" s="205"/>
      <c r="AA38" s="205"/>
      <c r="AB38" s="205"/>
      <c r="AC38" s="205"/>
      <c r="AR38" s="69" t="s">
        <v>303</v>
      </c>
      <c r="AX38" s="69" t="s">
        <v>304</v>
      </c>
      <c r="AZ38" s="69" t="s">
        <v>305</v>
      </c>
      <c r="BF38" s="69" t="s">
        <v>306</v>
      </c>
    </row>
    <row r="39" ht="19.5" customHeight="1">
      <c r="E39" s="150" t="s">
        <v>307</v>
      </c>
      <c r="F39" s="211" t="s">
        <v>308</v>
      </c>
      <c r="H39" s="205"/>
      <c r="I39" s="205"/>
      <c r="J39" s="205"/>
      <c r="K39" s="206"/>
      <c r="L39" s="152" t="str">
        <f t="shared" si="19"/>
        <v/>
      </c>
      <c r="M39" s="144" t="str">
        <f>+IFERROR(IF(COUNT(L39),ROUND(L39/'Shareholding Pattern'!$L$78*100,2),""),"")</f>
        <v/>
      </c>
      <c r="N39" s="206"/>
      <c r="O39" s="206"/>
      <c r="P39" s="152" t="str">
        <f t="shared" si="20"/>
        <v/>
      </c>
      <c r="Q39" s="179" t="str">
        <f>+IFERROR(IF(COUNT(P39),ROUND(P39/'Shareholding Pattern'!$P$79*100,2),""),"")</f>
        <v/>
      </c>
      <c r="R39" s="205"/>
      <c r="S39" s="205"/>
      <c r="T39" s="152" t="str">
        <f t="shared" si="17"/>
        <v/>
      </c>
      <c r="U39" s="144" t="str">
        <f>+IFERROR(IF(COUNT(L39,T39),ROUND(SUM(L39,T39)/SUM('Shareholding Pattern'!$L$78,'Shareholding Pattern'!$T$78)*100,2),""),"")</f>
        <v/>
      </c>
      <c r="V39" s="206"/>
      <c r="W39" s="146" t="str">
        <f t="shared" si="18"/>
        <v/>
      </c>
      <c r="X39" s="126"/>
      <c r="Y39" s="127"/>
      <c r="Z39" s="205"/>
      <c r="AA39" s="205"/>
      <c r="AB39" s="205"/>
      <c r="AC39" s="205"/>
      <c r="AR39" s="69" t="s">
        <v>309</v>
      </c>
      <c r="AX39" s="69" t="s">
        <v>308</v>
      </c>
      <c r="AZ39" s="69" t="s">
        <v>310</v>
      </c>
      <c r="BF39" s="69" t="s">
        <v>311</v>
      </c>
    </row>
    <row r="40" ht="19.5" customHeight="1">
      <c r="E40" s="180" t="s">
        <v>312</v>
      </c>
      <c r="F40" s="181" t="s">
        <v>218</v>
      </c>
      <c r="H40" s="205"/>
      <c r="I40" s="205"/>
      <c r="J40" s="205"/>
      <c r="K40" s="206"/>
      <c r="L40" s="152" t="str">
        <f t="shared" si="19"/>
        <v/>
      </c>
      <c r="M40" s="144" t="str">
        <f>+IFERROR(IF(COUNT(L40),ROUND(L40/'Shareholding Pattern'!$L$78*100,2),""),"")</f>
        <v/>
      </c>
      <c r="N40" s="206"/>
      <c r="O40" s="206"/>
      <c r="P40" s="152" t="str">
        <f t="shared" si="20"/>
        <v/>
      </c>
      <c r="Q40" s="179" t="str">
        <f>+IFERROR(IF(COUNT(P40),ROUND(P40/'Shareholding Pattern'!$P$79*100,2),""),"")</f>
        <v/>
      </c>
      <c r="R40" s="205"/>
      <c r="S40" s="205"/>
      <c r="T40" s="152" t="str">
        <f t="shared" si="17"/>
        <v/>
      </c>
      <c r="U40" s="144" t="str">
        <f>+IFERROR(IF(COUNT(L40,T40),ROUND(SUM(L40,T40)/SUM('Shareholding Pattern'!$L$78,'Shareholding Pattern'!$T$78)*100,2),""),"")</f>
        <v/>
      </c>
      <c r="V40" s="206"/>
      <c r="W40" s="146" t="str">
        <f t="shared" si="18"/>
        <v/>
      </c>
      <c r="X40" s="126"/>
      <c r="Y40" s="127"/>
      <c r="Z40" s="205"/>
      <c r="AA40" s="205"/>
      <c r="AB40" s="205"/>
      <c r="AC40" s="205"/>
      <c r="AR40" s="69" t="s">
        <v>313</v>
      </c>
      <c r="AX40" s="69" t="s">
        <v>314</v>
      </c>
      <c r="AZ40" s="69" t="s">
        <v>315</v>
      </c>
      <c r="BF40" s="69" t="s">
        <v>316</v>
      </c>
    </row>
    <row r="41" ht="19.5" customHeight="1">
      <c r="E41" s="160" t="s">
        <v>317</v>
      </c>
      <c r="F41" s="3"/>
      <c r="G41" s="4"/>
      <c r="H41" s="161">
        <f t="shared" ref="H41:K41" si="21">+IFERROR(IF(COUNT(H30:H40),ROUND(SUM(H30:H40),0),""),"")</f>
        <v>1</v>
      </c>
      <c r="I41" s="161">
        <f t="shared" si="21"/>
        <v>13926</v>
      </c>
      <c r="J41" s="161" t="str">
        <f t="shared" si="21"/>
        <v/>
      </c>
      <c r="K41" s="161" t="str">
        <f t="shared" si="21"/>
        <v/>
      </c>
      <c r="L41" s="161">
        <f t="shared" si="19"/>
        <v>13926</v>
      </c>
      <c r="M41" s="163">
        <f>+IFERROR(IF(COUNT(L41),ROUND(L41/'Shareholding Pattern'!$L$78*100,2),""),"")</f>
        <v>0.14</v>
      </c>
      <c r="N41" s="161">
        <f t="shared" ref="N41:O41" si="22">+IFERROR(IF(COUNT(N30:N40),ROUND(SUM(N30:N40),0),""),"")</f>
        <v>13926</v>
      </c>
      <c r="O41" s="161" t="str">
        <f t="shared" si="22"/>
        <v/>
      </c>
      <c r="P41" s="212">
        <f t="shared" si="20"/>
        <v>13926</v>
      </c>
      <c r="Q41" s="88">
        <f>+IFERROR(IF(COUNT(P41),ROUND(P41/'Shareholding Pattern'!$P$79*100,2),""),"")</f>
        <v>0.14</v>
      </c>
      <c r="R41" s="161" t="str">
        <f t="shared" ref="R41:S41" si="23">+IFERROR(IF(COUNT(R30:R40),ROUND(SUM(R30:R40),0),""),"")</f>
        <v/>
      </c>
      <c r="S41" s="161" t="str">
        <f t="shared" si="23"/>
        <v/>
      </c>
      <c r="T41" s="212" t="str">
        <f t="shared" si="17"/>
        <v/>
      </c>
      <c r="U41" s="163">
        <f>+IFERROR(IF(COUNT(L41,T41),ROUND(SUM(L41,T41)/SUM('Shareholding Pattern'!$L$78,'Shareholding Pattern'!$T$78)*100,2),""),"")</f>
        <v>0.14</v>
      </c>
      <c r="V41" s="161" t="str">
        <f>+IFERROR(IF(COUNT(V30:V40),ROUND(SUM(V30:V40),0),""),"")</f>
        <v/>
      </c>
      <c r="W41" s="213" t="str">
        <f t="shared" si="18"/>
        <v/>
      </c>
      <c r="X41" s="214"/>
      <c r="Y41" s="215"/>
      <c r="Z41" s="161">
        <f t="shared" ref="Z41:AC41" si="24">+IFERROR(IF(COUNT(Z30:Z40),ROUND(SUM(Z30:Z40),0),""),"")</f>
        <v>13926</v>
      </c>
      <c r="AA41" s="161">
        <f t="shared" si="24"/>
        <v>0</v>
      </c>
      <c r="AB41" s="161">
        <f t="shared" si="24"/>
        <v>0</v>
      </c>
      <c r="AC41" s="161">
        <f t="shared" si="24"/>
        <v>0</v>
      </c>
      <c r="AR41" s="69" t="s">
        <v>318</v>
      </c>
    </row>
    <row r="42" ht="19.5" customHeight="1">
      <c r="E42" s="200" t="s">
        <v>228</v>
      </c>
      <c r="F42" s="216" t="s">
        <v>319</v>
      </c>
      <c r="G42" s="18"/>
      <c r="H42" s="18"/>
      <c r="I42" s="18"/>
      <c r="J42" s="18"/>
      <c r="K42" s="18"/>
      <c r="L42" s="18"/>
      <c r="M42" s="18"/>
      <c r="N42" s="18"/>
      <c r="O42" s="18"/>
      <c r="P42" s="18"/>
      <c r="Q42" s="18"/>
      <c r="R42" s="18"/>
      <c r="S42" s="18"/>
      <c r="T42" s="18"/>
      <c r="U42" s="18"/>
      <c r="V42" s="18"/>
      <c r="W42" s="18"/>
      <c r="X42" s="18"/>
      <c r="Y42" s="18"/>
      <c r="Z42" s="18"/>
      <c r="AA42" s="18"/>
      <c r="AB42" s="18"/>
      <c r="AC42" s="19"/>
    </row>
    <row r="43" ht="19.5" customHeight="1">
      <c r="E43" s="150" t="s">
        <v>199</v>
      </c>
      <c r="F43" s="217" t="s">
        <v>320</v>
      </c>
      <c r="H43" s="205"/>
      <c r="I43" s="205"/>
      <c r="J43" s="205"/>
      <c r="K43" s="206"/>
      <c r="L43" s="152" t="str">
        <f t="shared" ref="L43:L50" si="25">+IFERROR(IF(COUNT(I43:K43),ROUND(SUM(I43:K43),0),""),"")</f>
        <v/>
      </c>
      <c r="M43" s="144" t="str">
        <f>+IFERROR(IF(COUNT(L43),ROUND(L43/'Shareholding Pattern'!$L$78*100,2),""),"")</f>
        <v/>
      </c>
      <c r="N43" s="206"/>
      <c r="O43" s="206"/>
      <c r="P43" s="152" t="str">
        <f t="shared" ref="P43:P50" si="26">+IFERROR(IF(COUNT(N43:O43),ROUND(SUM(N43:O43),0),""),"")</f>
        <v/>
      </c>
      <c r="Q43" s="179" t="str">
        <f>+IFERROR(IF(COUNT(P43),ROUND(P43/'Shareholding Pattern'!$P$79*100,2),""),"")</f>
        <v/>
      </c>
      <c r="R43" s="205"/>
      <c r="S43" s="205"/>
      <c r="T43" s="152" t="str">
        <f t="shared" ref="T43:T47" si="27">+IFERROR(IF(COUNT(R43,S43),ROUND(SUM(R43,S43),0),""),"")</f>
        <v/>
      </c>
      <c r="U43" s="144" t="str">
        <f>+IFERROR(IF(COUNT(L43,T43),ROUND(SUM(L43,T43)/SUM('Shareholding Pattern'!$L$78,'Shareholding Pattern'!$T$78)*100,2),""),"")</f>
        <v/>
      </c>
      <c r="V43" s="206"/>
      <c r="W43" s="146" t="str">
        <f t="shared" ref="W43:W50" si="28">+IFERROR(IF(COUNT(V43),ROUND(SUM(V43)/SUM(L43)*100,2),""),0)</f>
        <v/>
      </c>
      <c r="X43" s="208"/>
      <c r="Y43" s="149"/>
      <c r="Z43" s="205"/>
      <c r="AA43" s="205"/>
      <c r="AB43" s="205"/>
      <c r="AC43" s="205"/>
      <c r="AR43" s="69" t="s">
        <v>321</v>
      </c>
      <c r="AX43" s="69" t="s">
        <v>320</v>
      </c>
      <c r="AZ43" s="69" t="s">
        <v>322</v>
      </c>
      <c r="BF43" s="69" t="s">
        <v>323</v>
      </c>
    </row>
    <row r="44" ht="19.5" customHeight="1">
      <c r="E44" s="150" t="s">
        <v>205</v>
      </c>
      <c r="F44" s="177" t="s">
        <v>324</v>
      </c>
      <c r="H44" s="205"/>
      <c r="I44" s="205"/>
      <c r="J44" s="205"/>
      <c r="K44" s="206"/>
      <c r="L44" s="152" t="str">
        <f t="shared" si="25"/>
        <v/>
      </c>
      <c r="M44" s="144" t="str">
        <f>+IFERROR(IF(COUNT(L44),ROUND(L44/'Shareholding Pattern'!$L$78*100,2),""),"")</f>
        <v/>
      </c>
      <c r="N44" s="206"/>
      <c r="O44" s="206"/>
      <c r="P44" s="152" t="str">
        <f t="shared" si="26"/>
        <v/>
      </c>
      <c r="Q44" s="179" t="str">
        <f>+IFERROR(IF(COUNT(P44),ROUND(P44/'Shareholding Pattern'!$P$79*100,2),""),"")</f>
        <v/>
      </c>
      <c r="R44" s="205"/>
      <c r="S44" s="205"/>
      <c r="T44" s="152" t="str">
        <f t="shared" si="27"/>
        <v/>
      </c>
      <c r="U44" s="144" t="str">
        <f>+IFERROR(IF(COUNT(L44,T44),ROUND(SUM(L44,T44)/SUM('Shareholding Pattern'!$L$78,'Shareholding Pattern'!$T$78)*100,2),""),"")</f>
        <v/>
      </c>
      <c r="V44" s="206"/>
      <c r="W44" s="146" t="str">
        <f t="shared" si="28"/>
        <v/>
      </c>
      <c r="X44" s="126"/>
      <c r="Y44" s="127"/>
      <c r="Z44" s="205"/>
      <c r="AA44" s="205"/>
      <c r="AB44" s="205"/>
      <c r="AC44" s="205"/>
      <c r="AR44" s="69" t="s">
        <v>325</v>
      </c>
      <c r="AX44" s="69" t="s">
        <v>326</v>
      </c>
      <c r="AZ44" s="69" t="s">
        <v>327</v>
      </c>
      <c r="BF44" s="69" t="s">
        <v>328</v>
      </c>
    </row>
    <row r="45" ht="19.5" customHeight="1">
      <c r="E45" s="150" t="s">
        <v>211</v>
      </c>
      <c r="F45" s="218" t="s">
        <v>296</v>
      </c>
      <c r="H45" s="205"/>
      <c r="I45" s="205"/>
      <c r="J45" s="205"/>
      <c r="K45" s="206"/>
      <c r="L45" s="152" t="str">
        <f t="shared" si="25"/>
        <v/>
      </c>
      <c r="M45" s="144" t="str">
        <f>+IFERROR(IF(COUNT(L45),ROUND(L45/'Shareholding Pattern'!$L$78*100,2),""),"")</f>
        <v/>
      </c>
      <c r="N45" s="206"/>
      <c r="O45" s="206"/>
      <c r="P45" s="152" t="str">
        <f t="shared" si="26"/>
        <v/>
      </c>
      <c r="Q45" s="179" t="str">
        <f>+IFERROR(IF(COUNT(P45),ROUND(P45/'Shareholding Pattern'!$P$79*100,2),""),"")</f>
        <v/>
      </c>
      <c r="R45" s="205"/>
      <c r="S45" s="205"/>
      <c r="T45" s="152" t="str">
        <f t="shared" si="27"/>
        <v/>
      </c>
      <c r="U45" s="144" t="str">
        <f>+IFERROR(IF(COUNT(L45,T45),ROUND(SUM(L45,T45)/SUM('Shareholding Pattern'!$L$78,'Shareholding Pattern'!$T$78)*100,2),""),"")</f>
        <v/>
      </c>
      <c r="V45" s="206"/>
      <c r="W45" s="146" t="str">
        <f t="shared" si="28"/>
        <v/>
      </c>
      <c r="X45" s="126"/>
      <c r="Y45" s="127"/>
      <c r="Z45" s="205"/>
      <c r="AA45" s="205"/>
      <c r="AB45" s="205"/>
      <c r="AC45" s="205"/>
      <c r="AR45" s="69" t="s">
        <v>329</v>
      </c>
      <c r="AX45" s="69" t="s">
        <v>330</v>
      </c>
      <c r="AZ45" s="69" t="s">
        <v>331</v>
      </c>
      <c r="BF45" s="69" t="s">
        <v>332</v>
      </c>
    </row>
    <row r="46" ht="19.5" customHeight="1">
      <c r="E46" s="150" t="s">
        <v>217</v>
      </c>
      <c r="F46" s="177" t="s">
        <v>333</v>
      </c>
      <c r="H46" s="205"/>
      <c r="I46" s="205"/>
      <c r="J46" s="205"/>
      <c r="K46" s="206"/>
      <c r="L46" s="152" t="str">
        <f t="shared" si="25"/>
        <v/>
      </c>
      <c r="M46" s="144" t="str">
        <f>+IFERROR(IF(COUNT(L46),ROUND(L46/'Shareholding Pattern'!$L$78*100,2),""),"")</f>
        <v/>
      </c>
      <c r="N46" s="206"/>
      <c r="O46" s="206"/>
      <c r="P46" s="152" t="str">
        <f t="shared" si="26"/>
        <v/>
      </c>
      <c r="Q46" s="179" t="str">
        <f>+IFERROR(IF(COUNT(P46),ROUND(P46/'Shareholding Pattern'!$P$79*100,2),""),"")</f>
        <v/>
      </c>
      <c r="R46" s="205"/>
      <c r="S46" s="205"/>
      <c r="T46" s="152" t="str">
        <f t="shared" si="27"/>
        <v/>
      </c>
      <c r="U46" s="144" t="str">
        <f>+IFERROR(IF(COUNT(L46,T46),ROUND(SUM(L46,T46)/SUM('Shareholding Pattern'!$L$78,'Shareholding Pattern'!$T$78)*100,2),""),"")</f>
        <v/>
      </c>
      <c r="V46" s="206"/>
      <c r="W46" s="146" t="str">
        <f t="shared" si="28"/>
        <v/>
      </c>
      <c r="X46" s="126"/>
      <c r="Y46" s="127"/>
      <c r="Z46" s="205"/>
      <c r="AA46" s="205"/>
      <c r="AB46" s="205"/>
      <c r="AC46" s="205"/>
      <c r="AR46" s="69" t="s">
        <v>334</v>
      </c>
      <c r="AX46" s="69" t="s">
        <v>335</v>
      </c>
      <c r="AZ46" s="69" t="s">
        <v>336</v>
      </c>
      <c r="BF46" s="69" t="s">
        <v>337</v>
      </c>
    </row>
    <row r="47" ht="19.5" customHeight="1">
      <c r="E47" s="150" t="s">
        <v>248</v>
      </c>
      <c r="F47" s="219" t="s">
        <v>338</v>
      </c>
      <c r="H47" s="205"/>
      <c r="I47" s="205"/>
      <c r="J47" s="205"/>
      <c r="K47" s="206"/>
      <c r="L47" s="152" t="str">
        <f t="shared" si="25"/>
        <v/>
      </c>
      <c r="M47" s="144" t="str">
        <f>+IFERROR(IF(COUNT(L47),ROUND(L47/'Shareholding Pattern'!$L$78*100,2),""),"")</f>
        <v/>
      </c>
      <c r="N47" s="206"/>
      <c r="O47" s="206"/>
      <c r="P47" s="152" t="str">
        <f t="shared" si="26"/>
        <v/>
      </c>
      <c r="Q47" s="179" t="str">
        <f>+IFERROR(IF(COUNT(P47),ROUND(P47/'Shareholding Pattern'!$P$79*100,2),""),"")</f>
        <v/>
      </c>
      <c r="R47" s="205"/>
      <c r="S47" s="205"/>
      <c r="T47" s="152" t="str">
        <f t="shared" si="27"/>
        <v/>
      </c>
      <c r="U47" s="144" t="str">
        <f>+IFERROR(IF(COUNT(L47,T47),ROUND(SUM(L47,T47)/SUM('Shareholding Pattern'!$L$78,'Shareholding Pattern'!$T$78)*100,2),""),"")</f>
        <v/>
      </c>
      <c r="V47" s="206"/>
      <c r="W47" s="146" t="str">
        <f t="shared" si="28"/>
        <v/>
      </c>
      <c r="X47" s="126"/>
      <c r="Y47" s="127"/>
      <c r="Z47" s="205"/>
      <c r="AA47" s="205"/>
      <c r="AB47" s="205"/>
      <c r="AC47" s="205"/>
      <c r="AR47" s="69" t="s">
        <v>339</v>
      </c>
      <c r="AX47" s="69" t="s">
        <v>340</v>
      </c>
      <c r="AZ47" s="69" t="s">
        <v>341</v>
      </c>
      <c r="BF47" s="69" t="s">
        <v>342</v>
      </c>
    </row>
    <row r="48" ht="15.75" customHeight="1">
      <c r="E48" s="220" t="s">
        <v>283</v>
      </c>
      <c r="F48" s="221" t="s">
        <v>343</v>
      </c>
      <c r="H48" s="205"/>
      <c r="I48" s="205"/>
      <c r="J48" s="205"/>
      <c r="K48" s="206"/>
      <c r="L48" s="152" t="str">
        <f t="shared" si="25"/>
        <v/>
      </c>
      <c r="M48" s="144" t="str">
        <f>+IFERROR(IF(COUNT(L48),ROUND(L48/'Shareholding Pattern'!$L$78*100,2),""),"")</f>
        <v/>
      </c>
      <c r="N48" s="206"/>
      <c r="O48" s="206"/>
      <c r="P48" s="152" t="str">
        <f t="shared" si="26"/>
        <v/>
      </c>
      <c r="Q48" s="179" t="str">
        <f>+IFERROR(IF(COUNT(P48),ROUND(P48/'Shareholding Pattern'!$P$79*100,2),""),"")</f>
        <v/>
      </c>
      <c r="R48" s="205"/>
      <c r="S48" s="205"/>
      <c r="T48" s="152" t="str">
        <f t="shared" ref="T48:T50" si="29">+IFERROR(IF(COUNT(R48:S48),ROUND(SUM(R48:S48),0),""),"")</f>
        <v/>
      </c>
      <c r="U48" s="144" t="str">
        <f>+IFERROR(IF(COUNT(L48,T48),ROUND(SUM(L48,T48)/SUM('Shareholding Pattern'!$L$78,'Shareholding Pattern'!$T$78)*100,2),""),"")</f>
        <v/>
      </c>
      <c r="V48" s="206"/>
      <c r="W48" s="146" t="str">
        <f t="shared" si="28"/>
        <v/>
      </c>
      <c r="X48" s="126"/>
      <c r="Y48" s="127"/>
      <c r="Z48" s="205"/>
      <c r="AA48" s="205"/>
      <c r="AB48" s="205"/>
      <c r="AC48" s="205"/>
      <c r="AR48" s="69" t="s">
        <v>344</v>
      </c>
      <c r="AX48" s="69" t="s">
        <v>345</v>
      </c>
      <c r="AZ48" s="69" t="s">
        <v>346</v>
      </c>
      <c r="BF48" s="69" t="s">
        <v>347</v>
      </c>
    </row>
    <row r="49" ht="19.5" customHeight="1">
      <c r="E49" s="180" t="s">
        <v>289</v>
      </c>
      <c r="F49" s="192" t="s">
        <v>218</v>
      </c>
      <c r="H49" s="205"/>
      <c r="I49" s="205"/>
      <c r="J49" s="205"/>
      <c r="K49" s="206"/>
      <c r="L49" s="152" t="str">
        <f t="shared" si="25"/>
        <v/>
      </c>
      <c r="M49" s="144" t="str">
        <f>+IFERROR(IF(COUNT(L49),ROUND(L49/'Shareholding Pattern'!$L$78*100,2),""),"")</f>
        <v/>
      </c>
      <c r="N49" s="206"/>
      <c r="O49" s="206"/>
      <c r="P49" s="152" t="str">
        <f t="shared" si="26"/>
        <v/>
      </c>
      <c r="Q49" s="179" t="str">
        <f>+IFERROR(IF(COUNT(P49),ROUND(P49/'Shareholding Pattern'!$P$79*100,2),""),"")</f>
        <v/>
      </c>
      <c r="R49" s="205"/>
      <c r="S49" s="205"/>
      <c r="T49" s="152" t="str">
        <f t="shared" si="29"/>
        <v/>
      </c>
      <c r="U49" s="144" t="str">
        <f>+IFERROR(IF(COUNT(L49,T49),ROUND(SUM(L49,T49)/SUM('Shareholding Pattern'!$L$78,'Shareholding Pattern'!$T$78)*100,2),""),"")</f>
        <v/>
      </c>
      <c r="V49" s="206"/>
      <c r="W49" s="146" t="str">
        <f t="shared" si="28"/>
        <v/>
      </c>
      <c r="X49" s="126"/>
      <c r="Y49" s="127"/>
      <c r="Z49" s="205"/>
      <c r="AA49" s="205"/>
      <c r="AB49" s="205"/>
      <c r="AC49" s="205"/>
      <c r="AR49" s="69" t="s">
        <v>348</v>
      </c>
      <c r="AX49" s="69" t="s">
        <v>349</v>
      </c>
      <c r="AZ49" s="69" t="s">
        <v>350</v>
      </c>
      <c r="BF49" s="69" t="s">
        <v>351</v>
      </c>
    </row>
    <row r="50" ht="19.5" customHeight="1">
      <c r="E50" s="160" t="s">
        <v>352</v>
      </c>
      <c r="F50" s="3"/>
      <c r="G50" s="4"/>
      <c r="H50" s="161" t="str">
        <f t="shared" ref="H50:K50" si="30">+IFERROR(IF(COUNT(H43:H49),ROUND(SUM(H43:H49),0),""),"")</f>
        <v/>
      </c>
      <c r="I50" s="161" t="str">
        <f t="shared" si="30"/>
        <v/>
      </c>
      <c r="J50" s="161" t="str">
        <f t="shared" si="30"/>
        <v/>
      </c>
      <c r="K50" s="161" t="str">
        <f t="shared" si="30"/>
        <v/>
      </c>
      <c r="L50" s="212" t="str">
        <f t="shared" si="25"/>
        <v/>
      </c>
      <c r="M50" s="163" t="str">
        <f>+IFERROR(IF(COUNT(L50),ROUND(L50/'Shareholding Pattern'!$L$78*100,2),""),"")</f>
        <v/>
      </c>
      <c r="N50" s="161" t="str">
        <f t="shared" ref="N50:O50" si="31">+IFERROR(IF(COUNT(N43:N49),ROUND(SUM(N43:N49),0),""),"")</f>
        <v/>
      </c>
      <c r="O50" s="161" t="str">
        <f t="shared" si="31"/>
        <v/>
      </c>
      <c r="P50" s="212" t="str">
        <f t="shared" si="26"/>
        <v/>
      </c>
      <c r="Q50" s="213" t="str">
        <f>+IFERROR(IF(COUNT(P50),ROUND(P50/'Shareholding Pattern'!$P$79*100,2),""),"")</f>
        <v/>
      </c>
      <c r="R50" s="161" t="str">
        <f t="shared" ref="R50:S50" si="32">+IFERROR(IF(COUNT(R43:R49),ROUND(SUM(R43:R49),0),""),"")</f>
        <v/>
      </c>
      <c r="S50" s="161" t="str">
        <f t="shared" si="32"/>
        <v/>
      </c>
      <c r="T50" s="212" t="str">
        <f t="shared" si="29"/>
        <v/>
      </c>
      <c r="U50" s="163" t="str">
        <f>+IFERROR(IF(COUNT(L50,T50),ROUND(SUM(L50,T50)/SUM('Shareholding Pattern'!$L$78,'Shareholding Pattern'!$T$78)*100,2),""),"")</f>
        <v/>
      </c>
      <c r="V50" s="161" t="str">
        <f>+IFERROR(IF(COUNT(V43:V49),ROUND(SUM(V43:V49),0),""),"")</f>
        <v/>
      </c>
      <c r="W50" s="213" t="str">
        <f t="shared" si="28"/>
        <v/>
      </c>
      <c r="X50" s="214"/>
      <c r="Y50" s="215"/>
      <c r="Z50" s="161" t="str">
        <f t="shared" ref="Z50:AC50" si="33">+IFERROR(IF(COUNT(Z43:Z49),ROUND(SUM(Z43:Z49),0),""),"")</f>
        <v/>
      </c>
      <c r="AA50" s="161" t="str">
        <f t="shared" si="33"/>
        <v/>
      </c>
      <c r="AB50" s="161" t="str">
        <f t="shared" si="33"/>
        <v/>
      </c>
      <c r="AC50" s="161" t="str">
        <f t="shared" si="33"/>
        <v/>
      </c>
      <c r="AR50" s="69" t="s">
        <v>353</v>
      </c>
    </row>
    <row r="51" ht="19.5" customHeight="1">
      <c r="E51" s="200" t="s">
        <v>354</v>
      </c>
      <c r="F51" s="216" t="s">
        <v>355</v>
      </c>
      <c r="G51" s="18"/>
      <c r="H51" s="18"/>
      <c r="I51" s="18"/>
      <c r="J51" s="18"/>
      <c r="K51" s="18"/>
      <c r="L51" s="18"/>
      <c r="M51" s="18"/>
      <c r="N51" s="18"/>
      <c r="O51" s="18"/>
      <c r="P51" s="18"/>
      <c r="Q51" s="18"/>
      <c r="R51" s="18"/>
      <c r="S51" s="18"/>
      <c r="T51" s="18"/>
      <c r="U51" s="18"/>
      <c r="V51" s="18"/>
      <c r="W51" s="18"/>
      <c r="X51" s="18"/>
      <c r="Y51" s="18"/>
      <c r="Z51" s="18"/>
      <c r="AA51" s="18"/>
      <c r="AB51" s="18"/>
      <c r="AC51" s="19"/>
    </row>
    <row r="52" ht="19.5" customHeight="1">
      <c r="E52" s="222" t="s">
        <v>199</v>
      </c>
      <c r="F52" s="223" t="s">
        <v>356</v>
      </c>
      <c r="G52" s="224"/>
      <c r="H52" s="225"/>
      <c r="I52" s="205"/>
      <c r="J52" s="205"/>
      <c r="K52" s="205"/>
      <c r="L52" s="226" t="str">
        <f t="shared" ref="L52:L55" si="34">+IFERROR(IF(COUNT(I52:K52),ROUND(SUM(I52:K52),0),""),"")</f>
        <v/>
      </c>
      <c r="M52" s="144" t="str">
        <f>+IFERROR(IF(COUNT(L52),ROUND(L52/'Shareholding Pattern'!$L$78*100,2),""),"")</f>
        <v/>
      </c>
      <c r="N52" s="205"/>
      <c r="O52" s="205"/>
      <c r="P52" s="152" t="str">
        <f t="shared" ref="P52:P55" si="35">+IFERROR(IF(COUNT(N52:O52),ROUND(SUM(N52:O52),0),""),"")</f>
        <v/>
      </c>
      <c r="Q52" s="178" t="str">
        <f>+IFERROR(IF(COUNT(P52),ROUND(P52/'Shareholding Pattern'!$P$79*100,2),""),"")</f>
        <v/>
      </c>
      <c r="R52" s="205"/>
      <c r="S52" s="205"/>
      <c r="T52" s="152" t="str">
        <f t="shared" ref="T52:T55" si="36">+IFERROR(IF(COUNT(R52:S52),ROUND(SUM(R52:S52),0),""),"")</f>
        <v/>
      </c>
      <c r="U52" s="144" t="str">
        <f>+IFERROR(IF(COUNT(L52,T52),ROUND(SUM(L52,T52)/SUM('Shareholding Pattern'!$L$78,'Shareholding Pattern'!$T$78)*100,2),""),"")</f>
        <v/>
      </c>
      <c r="V52" s="205"/>
      <c r="W52" s="146" t="str">
        <f t="shared" ref="W52:W55" si="37">+IFERROR(IF(COUNT(V52),ROUND(SUM(V52)/SUM(L52)*100,2),""),0)</f>
        <v/>
      </c>
      <c r="X52" s="208"/>
      <c r="Y52" s="149"/>
      <c r="Z52" s="205"/>
      <c r="AA52" s="205"/>
      <c r="AB52" s="205"/>
      <c r="AC52" s="205"/>
      <c r="AR52" s="69" t="s">
        <v>357</v>
      </c>
      <c r="AX52" s="69" t="s">
        <v>358</v>
      </c>
      <c r="AZ52" s="69" t="s">
        <v>359</v>
      </c>
      <c r="BF52" s="69" t="s">
        <v>360</v>
      </c>
    </row>
    <row r="53" ht="19.5" customHeight="1">
      <c r="E53" s="227" t="s">
        <v>205</v>
      </c>
      <c r="F53" s="228" t="s">
        <v>361</v>
      </c>
      <c r="G53" s="229"/>
      <c r="H53" s="205"/>
      <c r="I53" s="205"/>
      <c r="J53" s="205"/>
      <c r="K53" s="205"/>
      <c r="L53" s="226" t="str">
        <f t="shared" si="34"/>
        <v/>
      </c>
      <c r="M53" s="144" t="str">
        <f>+IFERROR(IF(COUNT(L53),ROUND(L53/'Shareholding Pattern'!$L$78*100,2),""),"")</f>
        <v/>
      </c>
      <c r="N53" s="205"/>
      <c r="O53" s="205"/>
      <c r="P53" s="152" t="str">
        <f t="shared" si="35"/>
        <v/>
      </c>
      <c r="Q53" s="178" t="str">
        <f>+IFERROR(IF(COUNT(P53),ROUND(P53/'Shareholding Pattern'!$P$79*100,2),""),"")</f>
        <v/>
      </c>
      <c r="R53" s="205"/>
      <c r="S53" s="205"/>
      <c r="T53" s="152" t="str">
        <f t="shared" si="36"/>
        <v/>
      </c>
      <c r="U53" s="144" t="str">
        <f>+IFERROR(IF(COUNT(L53,T53),ROUND(SUM(L53,T53)/SUM('Shareholding Pattern'!$L$78,'Shareholding Pattern'!$T$78)*100,2),""),"")</f>
        <v/>
      </c>
      <c r="V53" s="205"/>
      <c r="W53" s="146" t="str">
        <f t="shared" si="37"/>
        <v/>
      </c>
      <c r="X53" s="126"/>
      <c r="Y53" s="127"/>
      <c r="Z53" s="205"/>
      <c r="AA53" s="205"/>
      <c r="AB53" s="205"/>
      <c r="AC53" s="205"/>
      <c r="AR53" s="69" t="s">
        <v>362</v>
      </c>
      <c r="AX53" s="69" t="s">
        <v>363</v>
      </c>
      <c r="AZ53" s="69" t="s">
        <v>364</v>
      </c>
      <c r="BF53" s="69" t="s">
        <v>365</v>
      </c>
    </row>
    <row r="54" ht="15.75" customHeight="1">
      <c r="E54" s="230" t="s">
        <v>211</v>
      </c>
      <c r="F54" s="231" t="s">
        <v>366</v>
      </c>
      <c r="H54" s="205"/>
      <c r="I54" s="205"/>
      <c r="J54" s="205"/>
      <c r="K54" s="205"/>
      <c r="L54" s="232" t="str">
        <f t="shared" si="34"/>
        <v/>
      </c>
      <c r="M54" s="233" t="str">
        <f>+IFERROR(IF(COUNT(L54),ROUND(L54/'Shareholding Pattern'!$L$78*100,2),""),"")</f>
        <v/>
      </c>
      <c r="N54" s="205"/>
      <c r="O54" s="205"/>
      <c r="P54" s="234" t="str">
        <f t="shared" si="35"/>
        <v/>
      </c>
      <c r="Q54" s="235" t="str">
        <f>+IFERROR(IF(COUNT(P54),ROUND(P54/'Shareholding Pattern'!$P$79*100,2),""),"")</f>
        <v/>
      </c>
      <c r="R54" s="205"/>
      <c r="S54" s="205"/>
      <c r="T54" s="234" t="str">
        <f t="shared" si="36"/>
        <v/>
      </c>
      <c r="U54" s="233" t="str">
        <f>+IFERROR(IF(COUNT(L54,T54),ROUND(SUM(L54,T54)/SUM('Shareholding Pattern'!$L$78,'Shareholding Pattern'!$T$78)*100,2),""),"")</f>
        <v/>
      </c>
      <c r="V54" s="205"/>
      <c r="W54" s="236" t="str">
        <f t="shared" si="37"/>
        <v/>
      </c>
      <c r="X54" s="126"/>
      <c r="Y54" s="127"/>
      <c r="Z54" s="205"/>
      <c r="AA54" s="205"/>
      <c r="AB54" s="205"/>
      <c r="AC54" s="205"/>
      <c r="AR54" s="69" t="s">
        <v>367</v>
      </c>
      <c r="AX54" s="69" t="s">
        <v>368</v>
      </c>
      <c r="AZ54" s="69" t="s">
        <v>369</v>
      </c>
      <c r="BF54" s="69" t="s">
        <v>370</v>
      </c>
    </row>
    <row r="55" ht="19.5" customHeight="1">
      <c r="E55" s="160" t="s">
        <v>371</v>
      </c>
      <c r="F55" s="3"/>
      <c r="G55" s="4"/>
      <c r="H55" s="161" t="str">
        <f t="shared" ref="H55:K55" si="38">+IFERROR(IF(COUNT(H52:H54),ROUND(SUM(H52:H54),0),""),"")</f>
        <v/>
      </c>
      <c r="I55" s="161" t="str">
        <f t="shared" si="38"/>
        <v/>
      </c>
      <c r="J55" s="161" t="str">
        <f t="shared" si="38"/>
        <v/>
      </c>
      <c r="K55" s="161" t="str">
        <f t="shared" si="38"/>
        <v/>
      </c>
      <c r="L55" s="212" t="str">
        <f t="shared" si="34"/>
        <v/>
      </c>
      <c r="M55" s="163" t="str">
        <f>+IFERROR(IF(COUNT(L55),ROUND(L55/'Shareholding Pattern'!$L$78*100,2),""),"")</f>
        <v/>
      </c>
      <c r="N55" s="161" t="str">
        <f t="shared" ref="N55:O55" si="39">+IFERROR(IF(COUNT(N52:N54),ROUND(SUM(N52:N54),0),""),"")</f>
        <v/>
      </c>
      <c r="O55" s="161" t="str">
        <f t="shared" si="39"/>
        <v/>
      </c>
      <c r="P55" s="212" t="str">
        <f t="shared" si="35"/>
        <v/>
      </c>
      <c r="Q55" s="213" t="str">
        <f>+IFERROR(IF(COUNT(P55),ROUND(P55/'Shareholding Pattern'!$P$79*100,2),""),"")</f>
        <v/>
      </c>
      <c r="R55" s="161" t="str">
        <f t="shared" ref="R55:S55" si="40">+IFERROR(IF(COUNT(R52:R54),ROUND(SUM(R52:R54),0),""),"")</f>
        <v/>
      </c>
      <c r="S55" s="161" t="str">
        <f t="shared" si="40"/>
        <v/>
      </c>
      <c r="T55" s="212" t="str">
        <f t="shared" si="36"/>
        <v/>
      </c>
      <c r="U55" s="163" t="str">
        <f>+IFERROR(IF(COUNT(L55,T55),ROUND(SUM(L55,T55)/SUM('Shareholding Pattern'!$L$78,'Shareholding Pattern'!$T$78)*100,2),""),"")</f>
        <v/>
      </c>
      <c r="V55" s="161" t="str">
        <f>+IFERROR(IF(COUNT(V52:V54),ROUND(SUM(V52:V54),0),""),"")</f>
        <v/>
      </c>
      <c r="W55" s="213" t="str">
        <f t="shared" si="37"/>
        <v/>
      </c>
      <c r="X55" s="126"/>
      <c r="Y55" s="127"/>
      <c r="Z55" s="161" t="str">
        <f t="shared" ref="Z55:AC55" si="41">+IFERROR(IF(COUNT(Z52:Z54),ROUND(SUM(Z52:Z54),0),""),"")</f>
        <v/>
      </c>
      <c r="AA55" s="161" t="str">
        <f t="shared" si="41"/>
        <v/>
      </c>
      <c r="AB55" s="161" t="str">
        <f t="shared" si="41"/>
        <v/>
      </c>
      <c r="AC55" s="161" t="str">
        <f t="shared" si="41"/>
        <v/>
      </c>
      <c r="AR55" s="69" t="s">
        <v>372</v>
      </c>
    </row>
    <row r="56" ht="19.5" customHeight="1">
      <c r="E56" s="166" t="s">
        <v>373</v>
      </c>
      <c r="F56" s="237" t="s">
        <v>374</v>
      </c>
      <c r="G56" s="238"/>
      <c r="H56" s="239"/>
      <c r="I56" s="239"/>
      <c r="J56" s="239"/>
      <c r="K56" s="238"/>
      <c r="L56" s="238"/>
      <c r="M56" s="240"/>
      <c r="N56" s="240"/>
      <c r="O56" s="240"/>
      <c r="P56" s="239"/>
      <c r="Q56" s="240"/>
      <c r="R56" s="239"/>
      <c r="S56" s="239"/>
      <c r="T56" s="239"/>
      <c r="U56" s="238"/>
      <c r="V56" s="240"/>
      <c r="W56" s="241"/>
      <c r="X56" s="126"/>
      <c r="Y56" s="127"/>
      <c r="Z56" s="137"/>
      <c r="AA56" s="134"/>
      <c r="AB56" s="134"/>
      <c r="AC56" s="136"/>
    </row>
    <row r="57" ht="51.75" customHeight="1">
      <c r="E57" s="220" t="s">
        <v>199</v>
      </c>
      <c r="F57" s="242" t="s">
        <v>375</v>
      </c>
      <c r="H57" s="205"/>
      <c r="I57" s="205"/>
      <c r="J57" s="205"/>
      <c r="K57" s="205"/>
      <c r="L57" s="226" t="str">
        <f t="shared" ref="L57:L62" si="42">+IFERROR(IF(COUNT(I57:K57),ROUND(SUM(I57:K57),0),""),"")</f>
        <v/>
      </c>
      <c r="M57" s="144" t="str">
        <f>+IFERROR(IF(COUNT(L57),ROUND(L57/'Shareholding Pattern'!$L$78*100,2),""),"")</f>
        <v/>
      </c>
      <c r="N57" s="205"/>
      <c r="O57" s="205"/>
      <c r="P57" s="226" t="str">
        <f t="shared" ref="P57:P62" si="43">+IFERROR(IF(COUNT(N57:O57),ROUND(SUM(N57:O57),0),""),"")</f>
        <v/>
      </c>
      <c r="Q57" s="146" t="str">
        <f>+IFERROR(IF(COUNT(P57),ROUND(P57/'Shareholding Pattern'!$P$79*100,2),""),"")</f>
        <v/>
      </c>
      <c r="R57" s="205"/>
      <c r="S57" s="205"/>
      <c r="T57" s="226" t="str">
        <f t="shared" ref="T57:T71" si="44">+IFERROR(IF(COUNT(R57:S57),ROUND(SUM(R57:S57),0),""),"")</f>
        <v/>
      </c>
      <c r="U57" s="144" t="str">
        <f>+IFERROR(IF(COUNT(L57,T57),ROUND(SUM(L57,T57)/SUM('Shareholding Pattern'!$L$78,'Shareholding Pattern'!$T$78)*100,2),""),"")</f>
        <v/>
      </c>
      <c r="V57" s="205"/>
      <c r="W57" s="146" t="str">
        <f t="shared" ref="W57:W71" si="45">+IFERROR(IF(COUNT(V57),ROUND(SUM(V57)/SUM(L57)*100,2),""),0)</f>
        <v/>
      </c>
      <c r="X57" s="126"/>
      <c r="Y57" s="127"/>
      <c r="Z57" s="205"/>
      <c r="AA57" s="205"/>
      <c r="AB57" s="205"/>
      <c r="AC57" s="205"/>
      <c r="AR57" s="69" t="s">
        <v>376</v>
      </c>
      <c r="AX57" s="69" t="s">
        <v>377</v>
      </c>
      <c r="AZ57" s="69" t="s">
        <v>378</v>
      </c>
      <c r="BF57" s="69" t="s">
        <v>379</v>
      </c>
    </row>
    <row r="58" ht="51.75" customHeight="1">
      <c r="E58" s="220" t="s">
        <v>205</v>
      </c>
      <c r="F58" s="242" t="s">
        <v>380</v>
      </c>
      <c r="H58" s="205"/>
      <c r="I58" s="205"/>
      <c r="J58" s="205"/>
      <c r="K58" s="205"/>
      <c r="L58" s="226" t="str">
        <f t="shared" si="42"/>
        <v/>
      </c>
      <c r="M58" s="144" t="str">
        <f>+IFERROR(IF(COUNT(L58),ROUND(L58/'Shareholding Pattern'!$L$78*100,2),""),"")</f>
        <v/>
      </c>
      <c r="N58" s="205"/>
      <c r="O58" s="205"/>
      <c r="P58" s="226" t="str">
        <f t="shared" si="43"/>
        <v/>
      </c>
      <c r="Q58" s="146" t="str">
        <f>+IFERROR(IF(COUNT(P58),ROUND(P58/'Shareholding Pattern'!$P$79*100,2),""),"")</f>
        <v/>
      </c>
      <c r="R58" s="205"/>
      <c r="S58" s="205"/>
      <c r="T58" s="226" t="str">
        <f t="shared" si="44"/>
        <v/>
      </c>
      <c r="U58" s="144" t="str">
        <f>+IFERROR(IF(COUNT(L58,T58),ROUND(SUM(L58,T58)/SUM('Shareholding Pattern'!$L$78,'Shareholding Pattern'!$T$78)*100,2),""),"")</f>
        <v/>
      </c>
      <c r="V58" s="205"/>
      <c r="W58" s="146" t="str">
        <f t="shared" si="45"/>
        <v/>
      </c>
      <c r="X58" s="126"/>
      <c r="Y58" s="127"/>
      <c r="Z58" s="205"/>
      <c r="AA58" s="205"/>
      <c r="AB58" s="205"/>
      <c r="AC58" s="205"/>
      <c r="AR58" s="69" t="s">
        <v>381</v>
      </c>
      <c r="AX58" s="69" t="s">
        <v>382</v>
      </c>
      <c r="AZ58" s="69" t="s">
        <v>383</v>
      </c>
      <c r="BF58" s="69" t="s">
        <v>384</v>
      </c>
    </row>
    <row r="59" ht="51.75" customHeight="1">
      <c r="E59" s="220" t="s">
        <v>211</v>
      </c>
      <c r="F59" s="242" t="s">
        <v>385</v>
      </c>
      <c r="H59" s="205"/>
      <c r="I59" s="205"/>
      <c r="J59" s="205"/>
      <c r="K59" s="205"/>
      <c r="L59" s="226" t="str">
        <f t="shared" si="42"/>
        <v/>
      </c>
      <c r="M59" s="144" t="str">
        <f>+IFERROR(IF(COUNT(L59),ROUND(L59/'Shareholding Pattern'!$L$78*100,2),""),"")</f>
        <v/>
      </c>
      <c r="N59" s="205"/>
      <c r="O59" s="205"/>
      <c r="P59" s="226" t="str">
        <f t="shared" si="43"/>
        <v/>
      </c>
      <c r="Q59" s="146" t="str">
        <f>+IFERROR(IF(COUNT(P59),ROUND(P59/'Shareholding Pattern'!$P$79*100,2),""),"")</f>
        <v/>
      </c>
      <c r="R59" s="205"/>
      <c r="S59" s="205"/>
      <c r="T59" s="226" t="str">
        <f t="shared" si="44"/>
        <v/>
      </c>
      <c r="U59" s="144" t="str">
        <f>+IFERROR(IF(COUNT(L59,T59),ROUND(SUM(L59,T59)/SUM('Shareholding Pattern'!$L$78,'Shareholding Pattern'!$T$78)*100,2),""),"")</f>
        <v/>
      </c>
      <c r="V59" s="205"/>
      <c r="W59" s="146" t="str">
        <f t="shared" si="45"/>
        <v/>
      </c>
      <c r="X59" s="126"/>
      <c r="Y59" s="127"/>
      <c r="Z59" s="205"/>
      <c r="AA59" s="205"/>
      <c r="AB59" s="205"/>
      <c r="AC59" s="205"/>
      <c r="AR59" s="69" t="s">
        <v>386</v>
      </c>
      <c r="AX59" s="69" t="s">
        <v>385</v>
      </c>
      <c r="AZ59" s="69" t="s">
        <v>387</v>
      </c>
      <c r="BF59" s="69" t="s">
        <v>388</v>
      </c>
    </row>
    <row r="60" ht="51.75" customHeight="1">
      <c r="E60" s="220" t="s">
        <v>217</v>
      </c>
      <c r="F60" s="242" t="s">
        <v>389</v>
      </c>
      <c r="H60" s="205"/>
      <c r="I60" s="205"/>
      <c r="J60" s="205"/>
      <c r="K60" s="205"/>
      <c r="L60" s="226" t="str">
        <f t="shared" si="42"/>
        <v/>
      </c>
      <c r="M60" s="144" t="str">
        <f>+IFERROR(IF(COUNT(L60),ROUND(L60/'Shareholding Pattern'!$L$78*100,2),""),"")</f>
        <v/>
      </c>
      <c r="N60" s="205"/>
      <c r="O60" s="205"/>
      <c r="P60" s="226" t="str">
        <f t="shared" si="43"/>
        <v/>
      </c>
      <c r="Q60" s="146" t="str">
        <f>+IFERROR(IF(COUNT(P60),ROUND(P60/'Shareholding Pattern'!$P$79*100,2),""),"")</f>
        <v/>
      </c>
      <c r="R60" s="205"/>
      <c r="S60" s="205"/>
      <c r="T60" s="226" t="str">
        <f t="shared" si="44"/>
        <v/>
      </c>
      <c r="U60" s="144" t="str">
        <f>+IFERROR(IF(COUNT(L60,T60),ROUND(SUM(L60,T60)/SUM('Shareholding Pattern'!$L$78,'Shareholding Pattern'!$T$78)*100,2),""),"")</f>
        <v/>
      </c>
      <c r="V60" s="205"/>
      <c r="W60" s="146" t="str">
        <f t="shared" si="45"/>
        <v/>
      </c>
      <c r="X60" s="126"/>
      <c r="Y60" s="127"/>
      <c r="Z60" s="205"/>
      <c r="AA60" s="205"/>
      <c r="AB60" s="205"/>
      <c r="AC60" s="205"/>
      <c r="AR60" s="69" t="s">
        <v>390</v>
      </c>
      <c r="AX60" s="69" t="s">
        <v>391</v>
      </c>
      <c r="AZ60" s="69" t="s">
        <v>392</v>
      </c>
      <c r="BF60" s="69" t="s">
        <v>393</v>
      </c>
    </row>
    <row r="61" ht="51.75" customHeight="1">
      <c r="E61" s="220" t="s">
        <v>248</v>
      </c>
      <c r="F61" s="242" t="s">
        <v>394</v>
      </c>
      <c r="H61" s="205"/>
      <c r="I61" s="205"/>
      <c r="J61" s="205"/>
      <c r="K61" s="205"/>
      <c r="L61" s="226" t="str">
        <f t="shared" si="42"/>
        <v/>
      </c>
      <c r="M61" s="144" t="str">
        <f>+IFERROR(IF(COUNT(L61),ROUND(L61/'Shareholding Pattern'!$L$78*100,2),""),"")</f>
        <v/>
      </c>
      <c r="N61" s="205"/>
      <c r="O61" s="205"/>
      <c r="P61" s="226" t="str">
        <f t="shared" si="43"/>
        <v/>
      </c>
      <c r="Q61" s="146" t="str">
        <f>+IFERROR(IF(COUNT(P61),ROUND(P61/'Shareholding Pattern'!$P$79*100,2),""),"")</f>
        <v/>
      </c>
      <c r="R61" s="205"/>
      <c r="S61" s="205"/>
      <c r="T61" s="226" t="str">
        <f t="shared" si="44"/>
        <v/>
      </c>
      <c r="U61" s="144" t="str">
        <f>+IFERROR(IF(COUNT(L61,T61),ROUND(SUM(L61,T61)/SUM('Shareholding Pattern'!$L$78,'Shareholding Pattern'!$T$78)*100,2),""),"")</f>
        <v/>
      </c>
      <c r="V61" s="205"/>
      <c r="W61" s="146" t="str">
        <f t="shared" si="45"/>
        <v/>
      </c>
      <c r="X61" s="126"/>
      <c r="Y61" s="127"/>
      <c r="Z61" s="205"/>
      <c r="AA61" s="205"/>
      <c r="AB61" s="205"/>
      <c r="AC61" s="205"/>
      <c r="AR61" s="69" t="s">
        <v>395</v>
      </c>
      <c r="AX61" s="69" t="s">
        <v>396</v>
      </c>
      <c r="AZ61" s="69" t="s">
        <v>397</v>
      </c>
      <c r="BF61" s="69" t="s">
        <v>398</v>
      </c>
    </row>
    <row r="62" ht="51.75" customHeight="1">
      <c r="E62" s="220" t="s">
        <v>283</v>
      </c>
      <c r="F62" s="243" t="s">
        <v>399</v>
      </c>
      <c r="H62" s="205"/>
      <c r="I62" s="205"/>
      <c r="J62" s="205"/>
      <c r="K62" s="205"/>
      <c r="L62" s="226" t="str">
        <f t="shared" si="42"/>
        <v/>
      </c>
      <c r="M62" s="144" t="str">
        <f>+IFERROR(IF(COUNT(L62),ROUND(L62/'Shareholding Pattern'!$L$78*100,2),""),"")</f>
        <v/>
      </c>
      <c r="N62" s="205"/>
      <c r="O62" s="205"/>
      <c r="P62" s="226" t="str">
        <f t="shared" si="43"/>
        <v/>
      </c>
      <c r="Q62" s="146" t="str">
        <f>+IFERROR(IF(COUNT(P62),ROUND(P62/'Shareholding Pattern'!$P$79*100,2),""),"")</f>
        <v/>
      </c>
      <c r="R62" s="205"/>
      <c r="S62" s="205"/>
      <c r="T62" s="226" t="str">
        <f t="shared" si="44"/>
        <v/>
      </c>
      <c r="U62" s="144" t="str">
        <f>+IFERROR(IF(COUNT(L62,T62),ROUND(SUM(L62,T62)/SUM('Shareholding Pattern'!$L$78,'Shareholding Pattern'!$T$78)*100,2),""),"")</f>
        <v/>
      </c>
      <c r="V62" s="205"/>
      <c r="W62" s="146" t="str">
        <f t="shared" si="45"/>
        <v/>
      </c>
      <c r="X62" s="126"/>
      <c r="Y62" s="127"/>
      <c r="Z62" s="205"/>
      <c r="AA62" s="205"/>
      <c r="AB62" s="205"/>
      <c r="AC62" s="205"/>
      <c r="AR62" s="69" t="s">
        <v>400</v>
      </c>
      <c r="AX62" s="69" t="s">
        <v>401</v>
      </c>
      <c r="AZ62" s="69" t="s">
        <v>402</v>
      </c>
      <c r="BF62" s="69" t="s">
        <v>403</v>
      </c>
    </row>
    <row r="63" ht="51.75" customHeight="1">
      <c r="E63" s="220" t="s">
        <v>289</v>
      </c>
      <c r="F63" s="242" t="s">
        <v>404</v>
      </c>
      <c r="H63" s="205">
        <v>6355.0</v>
      </c>
      <c r="I63" s="205">
        <v>2289365.0</v>
      </c>
      <c r="J63" s="205"/>
      <c r="K63" s="205"/>
      <c r="L63" s="226">
        <v>2289365.0</v>
      </c>
      <c r="M63" s="144">
        <f>+IFERROR(IF(COUNT(L63),ROUND(L63/'Shareholding Pattern'!$L$78*100,2),""),"")</f>
        <v>22.89</v>
      </c>
      <c r="N63" s="205">
        <v>2289365.0</v>
      </c>
      <c r="O63" s="205"/>
      <c r="P63" s="226">
        <v>2289365.0</v>
      </c>
      <c r="Q63" s="146">
        <v>22.89</v>
      </c>
      <c r="R63" s="205"/>
      <c r="S63" s="205"/>
      <c r="T63" s="226" t="str">
        <f t="shared" si="44"/>
        <v/>
      </c>
      <c r="U63" s="144">
        <f>+IFERROR(IF(COUNT(L63,T63),ROUND(SUM(L63,T63)/SUM('Shareholding Pattern'!$L$78,'Shareholding Pattern'!$T$78)*100,2),""),"")</f>
        <v>22.89</v>
      </c>
      <c r="V63" s="205"/>
      <c r="W63" s="146" t="str">
        <f t="shared" si="45"/>
        <v/>
      </c>
      <c r="X63" s="126"/>
      <c r="Y63" s="127"/>
      <c r="Z63" s="205">
        <v>1921458.0</v>
      </c>
      <c r="AA63" s="205">
        <v>0.0</v>
      </c>
      <c r="AB63" s="205">
        <v>0.0</v>
      </c>
      <c r="AC63" s="205">
        <v>0.0</v>
      </c>
      <c r="AR63" s="69" t="s">
        <v>405</v>
      </c>
      <c r="AX63" s="69" t="s">
        <v>406</v>
      </c>
      <c r="AZ63" s="69" t="s">
        <v>407</v>
      </c>
      <c r="BF63" s="69" t="s">
        <v>408</v>
      </c>
    </row>
    <row r="64" ht="43.5" customHeight="1">
      <c r="E64" s="220" t="s">
        <v>295</v>
      </c>
      <c r="F64" s="221" t="s">
        <v>409</v>
      </c>
      <c r="H64" s="205">
        <v>13.0</v>
      </c>
      <c r="I64" s="205">
        <v>2977197.0</v>
      </c>
      <c r="J64" s="205"/>
      <c r="K64" s="205"/>
      <c r="L64" s="226">
        <v>2977197.0</v>
      </c>
      <c r="M64" s="144">
        <f>+IFERROR(IF(COUNT(L64),ROUND(L64/'Shareholding Pattern'!$L$78*100,2),""),"")</f>
        <v>29.77</v>
      </c>
      <c r="N64" s="205">
        <v>2977197.0</v>
      </c>
      <c r="O64" s="205"/>
      <c r="P64" s="226">
        <v>2977197.0</v>
      </c>
      <c r="Q64" s="146">
        <v>29.77</v>
      </c>
      <c r="R64" s="205"/>
      <c r="S64" s="205"/>
      <c r="T64" s="226" t="str">
        <f t="shared" si="44"/>
        <v/>
      </c>
      <c r="U64" s="144">
        <f>+IFERROR(IF(COUNT(L64,T64),ROUND(SUM(L64,T64)/SUM('Shareholding Pattern'!$L$78,'Shareholding Pattern'!$T$78)*100,2),""),"")</f>
        <v>29.77</v>
      </c>
      <c r="V64" s="205"/>
      <c r="W64" s="146" t="str">
        <f t="shared" si="45"/>
        <v/>
      </c>
      <c r="X64" s="126"/>
      <c r="Y64" s="127"/>
      <c r="Z64" s="205">
        <v>2977197.0</v>
      </c>
      <c r="AA64" s="205">
        <v>0.0</v>
      </c>
      <c r="AB64" s="205">
        <v>0.0</v>
      </c>
      <c r="AC64" s="205">
        <v>0.0</v>
      </c>
      <c r="AR64" s="69" t="s">
        <v>410</v>
      </c>
      <c r="AX64" s="69" t="s">
        <v>411</v>
      </c>
      <c r="AZ64" s="69" t="s">
        <v>412</v>
      </c>
      <c r="BF64" s="69" t="s">
        <v>413</v>
      </c>
    </row>
    <row r="65" ht="43.5" customHeight="1">
      <c r="E65" s="220" t="s">
        <v>301</v>
      </c>
      <c r="F65" s="221" t="s">
        <v>414</v>
      </c>
      <c r="H65" s="205">
        <v>27.0</v>
      </c>
      <c r="I65" s="205">
        <v>11126.0</v>
      </c>
      <c r="J65" s="205"/>
      <c r="K65" s="205"/>
      <c r="L65" s="226">
        <v>11126.0</v>
      </c>
      <c r="M65" s="144">
        <f>+IFERROR(IF(COUNT(L65),ROUND(L65/'Shareholding Pattern'!$L$78*100,2),""),"")</f>
        <v>0.11</v>
      </c>
      <c r="N65" s="205">
        <v>11126.0</v>
      </c>
      <c r="O65" s="205"/>
      <c r="P65" s="226">
        <v>11126.0</v>
      </c>
      <c r="Q65" s="146">
        <v>0.11</v>
      </c>
      <c r="R65" s="205"/>
      <c r="S65" s="205"/>
      <c r="T65" s="226" t="str">
        <f t="shared" si="44"/>
        <v/>
      </c>
      <c r="U65" s="144">
        <f>+IFERROR(IF(COUNT(L65,T65),ROUND(SUM(L65,T65)/SUM('Shareholding Pattern'!$L$78,'Shareholding Pattern'!$T$78)*100,2),""),"")</f>
        <v>0.11</v>
      </c>
      <c r="V65" s="205"/>
      <c r="W65" s="146" t="str">
        <f t="shared" si="45"/>
        <v/>
      </c>
      <c r="X65" s="126"/>
      <c r="Y65" s="127"/>
      <c r="Z65" s="205">
        <v>7926.0</v>
      </c>
      <c r="AA65" s="205">
        <v>0.0</v>
      </c>
      <c r="AB65" s="205">
        <v>0.0</v>
      </c>
      <c r="AC65" s="205">
        <v>0.0</v>
      </c>
      <c r="AR65" s="69" t="s">
        <v>415</v>
      </c>
      <c r="AX65" s="69" t="s">
        <v>414</v>
      </c>
      <c r="AZ65" s="69" t="s">
        <v>416</v>
      </c>
      <c r="BF65" s="69" t="s">
        <v>417</v>
      </c>
    </row>
    <row r="66" ht="43.5" customHeight="1">
      <c r="E66" s="220" t="s">
        <v>307</v>
      </c>
      <c r="F66" s="221" t="s">
        <v>418</v>
      </c>
      <c r="H66" s="205"/>
      <c r="I66" s="205"/>
      <c r="J66" s="205"/>
      <c r="K66" s="205"/>
      <c r="L66" s="226" t="str">
        <f t="shared" ref="L66:L67" si="46">+IFERROR(IF(COUNT(I66:K66),ROUND(SUM(I66:K66),0),""),"")</f>
        <v/>
      </c>
      <c r="M66" s="144" t="str">
        <f>+IFERROR(IF(COUNT(L66),ROUND(L66/'Shareholding Pattern'!$L$78*100,2),""),"")</f>
        <v/>
      </c>
      <c r="N66" s="205"/>
      <c r="O66" s="205"/>
      <c r="P66" s="226" t="str">
        <f t="shared" ref="P66:P67" si="47">+IFERROR(IF(COUNT(N66:O66),ROUND(SUM(N66:O66),0),""),"")</f>
        <v/>
      </c>
      <c r="Q66" s="146" t="str">
        <f>+IFERROR(IF(COUNT(P66),ROUND(P66/'Shareholding Pattern'!$P$79*100,2),""),"")</f>
        <v/>
      </c>
      <c r="R66" s="205"/>
      <c r="S66" s="205"/>
      <c r="T66" s="226" t="str">
        <f t="shared" si="44"/>
        <v/>
      </c>
      <c r="U66" s="144" t="str">
        <f>+IFERROR(IF(COUNT(L66,T66),ROUND(SUM(L66,T66)/SUM('Shareholding Pattern'!$L$78,'Shareholding Pattern'!$T$78)*100,2),""),"")</f>
        <v/>
      </c>
      <c r="V66" s="205"/>
      <c r="W66" s="146" t="str">
        <f t="shared" si="45"/>
        <v/>
      </c>
      <c r="X66" s="126"/>
      <c r="Y66" s="127"/>
      <c r="Z66" s="205"/>
      <c r="AA66" s="205"/>
      <c r="AB66" s="205"/>
      <c r="AC66" s="205"/>
      <c r="AR66" s="69" t="s">
        <v>419</v>
      </c>
      <c r="AX66" s="69" t="s">
        <v>418</v>
      </c>
      <c r="AZ66" s="69" t="s">
        <v>420</v>
      </c>
      <c r="BF66" s="69" t="s">
        <v>421</v>
      </c>
    </row>
    <row r="67" ht="43.5" customHeight="1">
      <c r="E67" s="220" t="s">
        <v>312</v>
      </c>
      <c r="F67" s="221" t="s">
        <v>422</v>
      </c>
      <c r="H67" s="205"/>
      <c r="I67" s="205"/>
      <c r="J67" s="205"/>
      <c r="K67" s="205"/>
      <c r="L67" s="226" t="str">
        <f t="shared" si="46"/>
        <v/>
      </c>
      <c r="M67" s="144" t="str">
        <f>+IFERROR(IF(COUNT(L67),ROUND(L67/'Shareholding Pattern'!$L$78*100,2),""),"")</f>
        <v/>
      </c>
      <c r="N67" s="205"/>
      <c r="O67" s="205"/>
      <c r="P67" s="226" t="str">
        <f t="shared" si="47"/>
        <v/>
      </c>
      <c r="Q67" s="146" t="str">
        <f>+IFERROR(IF(COUNT(P67),ROUND(P67/'Shareholding Pattern'!$P$79*100,2),""),"")</f>
        <v/>
      </c>
      <c r="R67" s="205"/>
      <c r="S67" s="205"/>
      <c r="T67" s="226" t="str">
        <f t="shared" si="44"/>
        <v/>
      </c>
      <c r="U67" s="144" t="str">
        <f>+IFERROR(IF(COUNT(L67,T67),ROUND(SUM(L67,T67)/SUM('Shareholding Pattern'!$L$78,'Shareholding Pattern'!$T$78)*100,2),""),"")</f>
        <v/>
      </c>
      <c r="V67" s="205"/>
      <c r="W67" s="146" t="str">
        <f t="shared" si="45"/>
        <v/>
      </c>
      <c r="X67" s="126"/>
      <c r="Y67" s="127"/>
      <c r="Z67" s="205"/>
      <c r="AA67" s="205"/>
      <c r="AB67" s="205"/>
      <c r="AC67" s="205"/>
      <c r="AR67" s="69" t="s">
        <v>423</v>
      </c>
      <c r="AX67" s="69" t="s">
        <v>422</v>
      </c>
      <c r="AZ67" s="69" t="s">
        <v>424</v>
      </c>
      <c r="BF67" s="69" t="s">
        <v>425</v>
      </c>
    </row>
    <row r="68" ht="39.0" customHeight="1">
      <c r="E68" s="220" t="s">
        <v>426</v>
      </c>
      <c r="F68" s="221" t="s">
        <v>427</v>
      </c>
      <c r="H68" s="205">
        <v>48.0</v>
      </c>
      <c r="I68" s="205">
        <v>49767.0</v>
      </c>
      <c r="J68" s="205"/>
      <c r="K68" s="205"/>
      <c r="L68" s="226">
        <v>49767.0</v>
      </c>
      <c r="M68" s="144">
        <f>+IFERROR(IF(COUNT(L68),ROUND(L68/'Shareholding Pattern'!$L$78*100,2),""),"")</f>
        <v>0.5</v>
      </c>
      <c r="N68" s="205">
        <v>49767.0</v>
      </c>
      <c r="O68" s="205"/>
      <c r="P68" s="226">
        <v>49767.0</v>
      </c>
      <c r="Q68" s="146">
        <v>0.5</v>
      </c>
      <c r="R68" s="205"/>
      <c r="S68" s="205"/>
      <c r="T68" s="226" t="str">
        <f t="shared" si="44"/>
        <v/>
      </c>
      <c r="U68" s="144">
        <f>+IFERROR(IF(COUNT(L68,T68),ROUND(SUM(L68,T68)/SUM('Shareholding Pattern'!$L$78,'Shareholding Pattern'!$T$78)*100,2),""),"")</f>
        <v>0.5</v>
      </c>
      <c r="V68" s="205"/>
      <c r="W68" s="146" t="str">
        <f t="shared" si="45"/>
        <v/>
      </c>
      <c r="X68" s="126"/>
      <c r="Y68" s="127"/>
      <c r="Z68" s="205">
        <v>20517.0</v>
      </c>
      <c r="AA68" s="205">
        <v>0.0</v>
      </c>
      <c r="AB68" s="205">
        <v>0.0</v>
      </c>
      <c r="AC68" s="205">
        <v>0.0</v>
      </c>
      <c r="AR68" s="69" t="s">
        <v>428</v>
      </c>
      <c r="AX68" s="69" t="s">
        <v>427</v>
      </c>
      <c r="AZ68" s="69" t="s">
        <v>429</v>
      </c>
      <c r="BF68" s="69" t="s">
        <v>430</v>
      </c>
    </row>
    <row r="69" ht="19.5" customHeight="1">
      <c r="E69" s="220" t="s">
        <v>431</v>
      </c>
      <c r="F69" s="181" t="s">
        <v>218</v>
      </c>
      <c r="H69" s="205">
        <v>105.0</v>
      </c>
      <c r="I69" s="205">
        <v>277222.0</v>
      </c>
      <c r="J69" s="205"/>
      <c r="K69" s="205"/>
      <c r="L69" s="226">
        <v>277222.0</v>
      </c>
      <c r="M69" s="144">
        <f>+IFERROR(IF(COUNT(L69),ROUND(L69/'Shareholding Pattern'!$L$78*100,2),""),"")</f>
        <v>2.77</v>
      </c>
      <c r="N69" s="205">
        <v>277222.0</v>
      </c>
      <c r="O69" s="205"/>
      <c r="P69" s="226">
        <v>277222.0</v>
      </c>
      <c r="Q69" s="146">
        <v>2.77</v>
      </c>
      <c r="R69" s="205"/>
      <c r="S69" s="205"/>
      <c r="T69" s="226" t="str">
        <f t="shared" si="44"/>
        <v/>
      </c>
      <c r="U69" s="144">
        <f>+IFERROR(IF(COUNT(L69,T69),ROUND(SUM(L69,T69)/SUM('Shareholding Pattern'!$L$78,'Shareholding Pattern'!$T$78)*100,2),""),"")</f>
        <v>2.77</v>
      </c>
      <c r="V69" s="205"/>
      <c r="W69" s="146" t="str">
        <f t="shared" si="45"/>
        <v/>
      </c>
      <c r="X69" s="126"/>
      <c r="Y69" s="127"/>
      <c r="Z69" s="205">
        <v>277022.0</v>
      </c>
      <c r="AA69" s="205">
        <v>0.0</v>
      </c>
      <c r="AB69" s="205">
        <v>0.0</v>
      </c>
      <c r="AC69" s="205">
        <v>0.0</v>
      </c>
      <c r="AR69" s="69" t="s">
        <v>432</v>
      </c>
      <c r="AX69" s="69" t="s">
        <v>433</v>
      </c>
      <c r="AZ69" s="69" t="s">
        <v>434</v>
      </c>
      <c r="BF69" s="69" t="s">
        <v>435</v>
      </c>
    </row>
    <row r="70" ht="19.5" customHeight="1">
      <c r="E70" s="160" t="s">
        <v>436</v>
      </c>
      <c r="F70" s="3"/>
      <c r="G70" s="4"/>
      <c r="H70" s="161">
        <f t="shared" ref="H70:K70" si="48">+IFERROR(IF(COUNT(H57:H69),ROUND(SUM(H57:H69),0),""),"")</f>
        <v>6548</v>
      </c>
      <c r="I70" s="161">
        <f t="shared" si="48"/>
        <v>5604677</v>
      </c>
      <c r="J70" s="161" t="str">
        <f t="shared" si="48"/>
        <v/>
      </c>
      <c r="K70" s="162" t="str">
        <f t="shared" si="48"/>
        <v/>
      </c>
      <c r="L70" s="212">
        <f t="shared" ref="L70:L71" si="53">+IFERROR(IF(COUNT(I70:K70),ROUND(SUM(I70:K70),0),""),"")</f>
        <v>5604677</v>
      </c>
      <c r="M70" s="163">
        <f>+IFERROR(IF(COUNT(L70),ROUND(L70/'Shareholding Pattern'!$L$78*100,2),""),"")</f>
        <v>56.05</v>
      </c>
      <c r="N70" s="90">
        <f t="shared" ref="N70:O70" si="49">+IFERROR(IF(COUNT(N57:N69),ROUND(SUM(N57:N69),0),""),"")</f>
        <v>5604677</v>
      </c>
      <c r="O70" s="90" t="str">
        <f t="shared" si="49"/>
        <v/>
      </c>
      <c r="P70" s="212">
        <f>+IFERROR(IF(COUNT(N70:O70),ROUND(SUM(N70:O70),0),""),"")</f>
        <v>5604677</v>
      </c>
      <c r="Q70" s="244">
        <f>+IFERROR(IF(COUNT(P70),ROUND(P70/'Shareholding Pattern'!$P$79*100,2),""),"")</f>
        <v>56.05</v>
      </c>
      <c r="R70" s="161" t="str">
        <f t="shared" ref="R70:S70" si="50">+IFERROR(IF(COUNT(R57:R69),ROUND(SUM(R57:R69),0),""),"")</f>
        <v/>
      </c>
      <c r="S70" s="161" t="str">
        <f t="shared" si="50"/>
        <v/>
      </c>
      <c r="T70" s="212" t="str">
        <f t="shared" si="44"/>
        <v/>
      </c>
      <c r="U70" s="163">
        <f>+IFERROR(IF(COUNT(L70,T70),ROUND(SUM(L70,T70)/SUM('Shareholding Pattern'!$L$78,'Shareholding Pattern'!$T$78)*100,2),""),"")</f>
        <v>56.05</v>
      </c>
      <c r="V70" s="90" t="str">
        <f>+IFERROR(IF(COUNT(V57:V69),ROUND(SUM(V57:V69),0),""),"")</f>
        <v/>
      </c>
      <c r="W70" s="164" t="str">
        <f t="shared" si="45"/>
        <v/>
      </c>
      <c r="X70" s="126"/>
      <c r="Y70" s="127"/>
      <c r="Z70" s="161">
        <f t="shared" ref="Z70:AC70" si="51">+IFERROR(IF(COUNT(Z57:Z69),ROUND(SUM(Z57:Z69),0),""),"")</f>
        <v>5204120</v>
      </c>
      <c r="AA70" s="161">
        <f t="shared" si="51"/>
        <v>0</v>
      </c>
      <c r="AB70" s="161">
        <f t="shared" si="51"/>
        <v>0</v>
      </c>
      <c r="AC70" s="161">
        <f t="shared" si="51"/>
        <v>0</v>
      </c>
      <c r="AR70" s="69" t="s">
        <v>437</v>
      </c>
    </row>
    <row r="71" ht="19.5" customHeight="1">
      <c r="E71" s="189" t="s">
        <v>438</v>
      </c>
      <c r="F71" s="3"/>
      <c r="G71" s="4"/>
      <c r="H71" s="161">
        <f t="shared" ref="H71:K71" si="52">+IFERROR(IF(COUNT(H41,H50,H55,H70),ROUND(SUM(H41,H50,H55,H70),0),""),"")</f>
        <v>6549</v>
      </c>
      <c r="I71" s="161">
        <f t="shared" si="52"/>
        <v>5618603</v>
      </c>
      <c r="J71" s="161" t="str">
        <f t="shared" si="52"/>
        <v/>
      </c>
      <c r="K71" s="161" t="str">
        <f t="shared" si="52"/>
        <v/>
      </c>
      <c r="L71" s="212">
        <f t="shared" si="53"/>
        <v>5618603</v>
      </c>
      <c r="M71" s="163">
        <f>+IFERROR(IF(COUNT(L71),ROUND(L71/'Shareholding Pattern'!$L$78*100,2),""),"")</f>
        <v>56.19</v>
      </c>
      <c r="N71" s="161">
        <f t="shared" ref="N71:P71" si="54">+IFERROR(IF(COUNT(N41,N50,N55,N70),ROUND(SUM(N41,N50,N55,N70),0),""),"")</f>
        <v>5618603</v>
      </c>
      <c r="O71" s="161" t="str">
        <f t="shared" si="54"/>
        <v/>
      </c>
      <c r="P71" s="161">
        <f t="shared" si="54"/>
        <v>5618603</v>
      </c>
      <c r="Q71" s="244">
        <f>+IFERROR(IF(COUNT(P71),ROUND(P71/'Shareholding Pattern'!$P$79*100,2),""),"")</f>
        <v>56.19</v>
      </c>
      <c r="R71" s="161" t="str">
        <f t="shared" ref="R71:S71" si="55">+IFERROR(IF(COUNT(R41,R50,R55,R70),ROUND(SUM(R41,R50,R55,R70),0),""),"")</f>
        <v/>
      </c>
      <c r="S71" s="161" t="str">
        <f t="shared" si="55"/>
        <v/>
      </c>
      <c r="T71" s="245" t="str">
        <f t="shared" si="44"/>
        <v/>
      </c>
      <c r="U71" s="163">
        <f>+IFERROR(IF(COUNT(L71,T71),ROUND(SUM(L71,T71)/SUM('Shareholding Pattern'!$L$78,'Shareholding Pattern'!$T$78)*100,2),""),"")</f>
        <v>56.19</v>
      </c>
      <c r="V71" s="161" t="str">
        <f>+IFERROR(IF(COUNT(V41,V50,V55,V70),ROUND(SUM(V41,V50,V55,V70),0),""),"")</f>
        <v/>
      </c>
      <c r="W71" s="164" t="str">
        <f t="shared" si="45"/>
        <v/>
      </c>
      <c r="X71" s="214"/>
      <c r="Y71" s="215"/>
      <c r="Z71" s="161">
        <f t="shared" ref="Z71:AC71" si="56">+IFERROR(IF(COUNT(Z41,Z50,Z55,Z70),ROUND(SUM(Z41,Z50,Z55,Z70),0),""),"")</f>
        <v>5218046</v>
      </c>
      <c r="AA71" s="161">
        <f t="shared" si="56"/>
        <v>0</v>
      </c>
      <c r="AB71" s="161">
        <f t="shared" si="56"/>
        <v>0</v>
      </c>
      <c r="AC71" s="161">
        <f t="shared" si="56"/>
        <v>0</v>
      </c>
      <c r="AR71" s="69" t="s">
        <v>439</v>
      </c>
    </row>
    <row r="72" ht="34.5" customHeight="1">
      <c r="E72" s="246"/>
      <c r="F72" s="247" t="s">
        <v>440</v>
      </c>
      <c r="G72" s="248"/>
      <c r="H72" s="249"/>
      <c r="I72" s="249"/>
      <c r="J72" s="249"/>
      <c r="K72" s="248"/>
      <c r="L72" s="248"/>
      <c r="M72" s="248"/>
      <c r="N72" s="248"/>
      <c r="O72" s="248"/>
      <c r="P72" s="249"/>
      <c r="Q72" s="248"/>
      <c r="R72" s="249"/>
      <c r="S72" s="249"/>
      <c r="T72" s="249"/>
      <c r="U72" s="248"/>
      <c r="V72" s="248"/>
      <c r="W72" s="248"/>
      <c r="X72" s="248"/>
      <c r="Y72" s="248"/>
      <c r="Z72" s="250"/>
      <c r="AA72" s="250"/>
      <c r="AB72" s="250"/>
      <c r="AC72" s="251"/>
    </row>
    <row r="73" ht="42.0" customHeight="1">
      <c r="E73" s="252"/>
      <c r="F73" s="192" t="s">
        <v>441</v>
      </c>
      <c r="H73" s="119"/>
      <c r="I73" s="119"/>
      <c r="J73" s="119"/>
      <c r="P73" s="119"/>
      <c r="R73" s="119"/>
      <c r="S73" s="119"/>
      <c r="T73" s="119"/>
      <c r="Z73" s="253"/>
      <c r="AA73" s="253"/>
      <c r="AB73" s="253"/>
      <c r="AC73" s="254"/>
    </row>
    <row r="74" ht="34.5" customHeight="1">
      <c r="E74" s="193" t="s">
        <v>442</v>
      </c>
      <c r="F74" s="255" t="s">
        <v>443</v>
      </c>
      <c r="G74" s="202"/>
      <c r="H74" s="202"/>
      <c r="I74" s="202"/>
      <c r="J74" s="202"/>
      <c r="K74" s="202"/>
      <c r="L74" s="202"/>
      <c r="M74" s="202"/>
      <c r="N74" s="202"/>
      <c r="O74" s="202"/>
      <c r="P74" s="202"/>
      <c r="Q74" s="202"/>
      <c r="R74" s="202"/>
      <c r="S74" s="202"/>
      <c r="T74" s="202"/>
      <c r="U74" s="202"/>
      <c r="V74" s="202"/>
      <c r="W74" s="202"/>
      <c r="X74" s="202"/>
      <c r="Y74" s="202"/>
      <c r="Z74" s="202"/>
      <c r="AA74" s="202"/>
      <c r="AB74" s="202"/>
      <c r="AC74" s="203"/>
    </row>
    <row r="75" ht="33.0" customHeight="1">
      <c r="E75" s="256" t="s">
        <v>444</v>
      </c>
      <c r="F75" s="257" t="s">
        <v>445</v>
      </c>
      <c r="H75" s="205"/>
      <c r="I75" s="205"/>
      <c r="J75" s="205"/>
      <c r="K75" s="205"/>
      <c r="L75" s="226" t="str">
        <f t="shared" ref="L75:L76" si="57">+IFERROR(IF(COUNT(I75:K75),ROUND(SUM(I75:K75),2),""),"")</f>
        <v/>
      </c>
      <c r="M75" s="258"/>
      <c r="N75" s="205"/>
      <c r="O75" s="205"/>
      <c r="P75" s="226" t="str">
        <f t="shared" ref="P75:P76" si="58">+IFERROR(IF(COUNT(N75:O75),ROUND(SUM(N75:O75),2),""),"")</f>
        <v/>
      </c>
      <c r="Q75" s="146" t="str">
        <f>+IFERROR(IF(COUNT(P75),ROUND(P75/'Shareholding Pattern'!$P$79*100,2),""),"")</f>
        <v/>
      </c>
      <c r="R75" s="205"/>
      <c r="S75" s="205"/>
      <c r="T75" s="226" t="str">
        <f t="shared" ref="T75:T76" si="59">+IFERROR(IF(COUNT(R75:S75),ROUND(SUM(R75:S75),2),""),"")</f>
        <v/>
      </c>
      <c r="U75" s="259"/>
      <c r="V75" s="205"/>
      <c r="W75" s="146" t="str">
        <f t="shared" ref="W75:W79" si="60">+IFERROR(IF(COUNT(V75),ROUND(SUM(V75)/SUM(L75)*100,2),""),0)</f>
        <v/>
      </c>
      <c r="X75" s="260"/>
      <c r="Y75" s="149"/>
      <c r="Z75" s="205"/>
      <c r="AA75" s="261"/>
      <c r="AB75" s="262"/>
      <c r="AC75" s="75"/>
      <c r="AR75" s="69" t="s">
        <v>446</v>
      </c>
      <c r="AX75" s="69" t="s">
        <v>447</v>
      </c>
      <c r="AZ75" s="69" t="s">
        <v>448</v>
      </c>
      <c r="BF75" s="69" t="s">
        <v>449</v>
      </c>
    </row>
    <row r="76" ht="45.75" customHeight="1">
      <c r="E76" s="256" t="s">
        <v>450</v>
      </c>
      <c r="F76" s="263" t="s">
        <v>451</v>
      </c>
      <c r="H76" s="205"/>
      <c r="I76" s="205"/>
      <c r="J76" s="205"/>
      <c r="K76" s="205"/>
      <c r="L76" s="226" t="str">
        <f t="shared" si="57"/>
        <v/>
      </c>
      <c r="M76" s="146" t="str">
        <f>+IFERROR(IF(COUNT(L76),ROUND(L76/'Shareholding Pattern'!$L$78*100,2),""),"")</f>
        <v/>
      </c>
      <c r="N76" s="205"/>
      <c r="O76" s="205"/>
      <c r="P76" s="226" t="str">
        <f t="shared" si="58"/>
        <v/>
      </c>
      <c r="Q76" s="146" t="str">
        <f>+IFERROR(IF(COUNT(P76),ROUND(P76/'Shareholding Pattern'!$P$79*100,2),""),"")</f>
        <v/>
      </c>
      <c r="R76" s="205"/>
      <c r="S76" s="205"/>
      <c r="T76" s="226" t="str">
        <f t="shared" si="59"/>
        <v/>
      </c>
      <c r="U76" s="146" t="str">
        <f>+IFERROR(IF(COUNT(L76,T76),ROUND(SUM(L76,T76)/SUM('Shareholding Pattern'!$L$78,'Shareholding Pattern'!$T$78)*100,2),""),"")</f>
        <v/>
      </c>
      <c r="V76" s="205"/>
      <c r="W76" s="146" t="str">
        <f t="shared" si="60"/>
        <v/>
      </c>
      <c r="X76" s="126"/>
      <c r="Y76" s="127"/>
      <c r="Z76" s="205"/>
      <c r="AA76" s="126"/>
      <c r="AC76" s="127"/>
      <c r="AR76" s="69" t="s">
        <v>452</v>
      </c>
      <c r="AX76" s="69" t="s">
        <v>453</v>
      </c>
      <c r="AZ76" s="69" t="s">
        <v>454</v>
      </c>
      <c r="BF76" s="69" t="s">
        <v>455</v>
      </c>
    </row>
    <row r="77" ht="31.5" customHeight="1">
      <c r="E77" s="264" t="s">
        <v>456</v>
      </c>
      <c r="F77" s="265"/>
      <c r="G77" s="266"/>
      <c r="H77" s="267" t="str">
        <f t="shared" ref="H77:L77" si="61">IFERROR(IF(COUNT(H75:H76),ROUND(SUM(H75:H76),0),""),"")</f>
        <v/>
      </c>
      <c r="I77" s="267" t="str">
        <f t="shared" si="61"/>
        <v/>
      </c>
      <c r="J77" s="267" t="str">
        <f t="shared" si="61"/>
        <v/>
      </c>
      <c r="K77" s="267" t="str">
        <f t="shared" si="61"/>
        <v/>
      </c>
      <c r="L77" s="267" t="str">
        <f t="shared" si="61"/>
        <v/>
      </c>
      <c r="M77" s="258"/>
      <c r="N77" s="268" t="str">
        <f t="shared" ref="N77:P77" si="62">IFERROR(IF(COUNT(N75:N76),ROUND(SUM(N75:N76),0),""),"")</f>
        <v/>
      </c>
      <c r="O77" s="268" t="str">
        <f t="shared" si="62"/>
        <v/>
      </c>
      <c r="P77" s="269" t="str">
        <f t="shared" si="62"/>
        <v/>
      </c>
      <c r="Q77" s="146" t="str">
        <f>+IFERROR(IF(COUNT(P77),ROUND(P77/'Shareholding Pattern'!$P$79*100,2),""),"")</f>
        <v/>
      </c>
      <c r="R77" s="267" t="str">
        <f t="shared" ref="R77:T77" si="63">IFERROR(IF(COUNT(R75:R76),ROUND(SUM(R75:R76),0),""),"")</f>
        <v/>
      </c>
      <c r="S77" s="267" t="str">
        <f t="shared" si="63"/>
        <v/>
      </c>
      <c r="T77" s="267" t="str">
        <f t="shared" si="63"/>
        <v/>
      </c>
      <c r="U77" s="259"/>
      <c r="V77" s="267" t="str">
        <f>IFERROR(IF(COUNT(V75:V76),ROUND(SUM(V75:V76),0),""),"")</f>
        <v/>
      </c>
      <c r="W77" s="146" t="str">
        <f t="shared" si="60"/>
        <v/>
      </c>
      <c r="X77" s="126"/>
      <c r="Y77" s="127"/>
      <c r="Z77" s="267" t="str">
        <f>IFERROR(IF(COUNT(Z75:Z76),ROUND(SUM(Z75:Z76),0),""),"")</f>
        <v/>
      </c>
      <c r="AA77" s="126"/>
      <c r="AC77" s="127"/>
      <c r="AR77" s="69" t="s">
        <v>457</v>
      </c>
    </row>
    <row r="78" ht="26.25" customHeight="1">
      <c r="E78" s="270" t="s">
        <v>458</v>
      </c>
      <c r="F78" s="265"/>
      <c r="G78" s="266"/>
      <c r="H78" s="267">
        <f t="shared" ref="H78:L78" si="64">+IFERROR(IF(COUNT(H26,H71,H76),ROUND(SUM(H26,H71,H76),0),""),"")</f>
        <v>6552</v>
      </c>
      <c r="I78" s="267">
        <f t="shared" si="64"/>
        <v>10000000</v>
      </c>
      <c r="J78" s="267" t="str">
        <f t="shared" si="64"/>
        <v/>
      </c>
      <c r="K78" s="267" t="str">
        <f t="shared" si="64"/>
        <v/>
      </c>
      <c r="L78" s="267">
        <f t="shared" si="64"/>
        <v>10000000</v>
      </c>
      <c r="M78" s="271">
        <f>+IFERROR(IF(COUNT(L78),ROUND(L78/'Shareholding Pattern'!$L$78*100,2),""),0)</f>
        <v>100</v>
      </c>
      <c r="N78" s="272">
        <f t="shared" ref="N78:P78" si="65">+IFERROR(IF(COUNT(N26,N71,N76),ROUND(SUM(N26,N71,N76),0),""),"")</f>
        <v>10000000</v>
      </c>
      <c r="O78" s="272" t="str">
        <f t="shared" si="65"/>
        <v/>
      </c>
      <c r="P78" s="267">
        <f t="shared" si="65"/>
        <v>10000000</v>
      </c>
      <c r="Q78" s="146">
        <f>+IFERROR(IF(COUNT(P78),ROUND(P78/'Shareholding Pattern'!$P$79*100,2),""),0)</f>
        <v>100</v>
      </c>
      <c r="R78" s="267" t="str">
        <f t="shared" ref="R78:T78" si="66">+IFERROR(IF(COUNT(R26,R71,R76),ROUND(SUM(R26,R71,R76),0),""),"")</f>
        <v/>
      </c>
      <c r="S78" s="267" t="str">
        <f t="shared" si="66"/>
        <v/>
      </c>
      <c r="T78" s="267" t="str">
        <f t="shared" si="66"/>
        <v/>
      </c>
      <c r="U78" s="271">
        <f>+IFERROR(IF(COUNT(L78,T78),ROUND(SUM(L78,T78)/SUM('Shareholding Pattern'!$L$78,'Shareholding Pattern'!$T$78)*100,2),""),0)</f>
        <v>100</v>
      </c>
      <c r="V78" s="267" t="str">
        <f>+IFERROR(IF(COUNT(V26,V71,V76),ROUND(SUM(V26,V71,V76),0),""),"")</f>
        <v/>
      </c>
      <c r="W78" s="146" t="str">
        <f t="shared" si="60"/>
        <v/>
      </c>
      <c r="X78" s="214"/>
      <c r="Y78" s="215"/>
      <c r="Z78" s="267">
        <f t="shared" ref="Z78:AC78" si="67">+IFERROR(IF(COUNT(Z26,Z71,Z76),ROUND(SUM(Z26,Z71,Z76),0),""),"")</f>
        <v>9599443</v>
      </c>
      <c r="AA78" s="267">
        <f t="shared" si="67"/>
        <v>0</v>
      </c>
      <c r="AB78" s="267">
        <f t="shared" si="67"/>
        <v>0</v>
      </c>
      <c r="AC78" s="267">
        <f t="shared" si="67"/>
        <v>0</v>
      </c>
    </row>
    <row r="79" ht="22.5" customHeight="1">
      <c r="E79" s="270" t="s">
        <v>459</v>
      </c>
      <c r="F79" s="265"/>
      <c r="G79" s="266"/>
      <c r="H79" s="267">
        <f t="shared" ref="H79:L79" si="68">+IFERROR(IF(COUNT(H26,H71,H77),ROUND(SUM(H26,H71,H77),0),""),"")</f>
        <v>6552</v>
      </c>
      <c r="I79" s="267">
        <f t="shared" si="68"/>
        <v>10000000</v>
      </c>
      <c r="J79" s="267" t="str">
        <f t="shared" si="68"/>
        <v/>
      </c>
      <c r="K79" s="267" t="str">
        <f t="shared" si="68"/>
        <v/>
      </c>
      <c r="L79" s="267">
        <f t="shared" si="68"/>
        <v>10000000</v>
      </c>
      <c r="M79" s="271">
        <f>+IFERROR(IF(COUNT(L78),ROUND(L78/'Shareholding Pattern'!$L$78*100,2),""),"")</f>
        <v>100</v>
      </c>
      <c r="N79" s="272">
        <f t="shared" ref="N79:P79" si="69">+IFERROR(IF(COUNT(N26,N71,N77),ROUND(SUM(N26,N71,N77),0),""),"")</f>
        <v>10000000</v>
      </c>
      <c r="O79" s="272" t="str">
        <f t="shared" si="69"/>
        <v/>
      </c>
      <c r="P79" s="267">
        <f t="shared" si="69"/>
        <v>10000000</v>
      </c>
      <c r="Q79" s="146">
        <f>+IFERROR(IF(COUNT(P79),ROUND(P79/'Shareholding Pattern'!$P$79*100,2),""),"")</f>
        <v>100</v>
      </c>
      <c r="R79" s="267" t="str">
        <f t="shared" ref="R79:V79" si="70">+IFERROR(IF(COUNT(R26,R71,R77),ROUND(SUM(R26,R71,R77),0),""),"")</f>
        <v/>
      </c>
      <c r="S79" s="267" t="str">
        <f t="shared" si="70"/>
        <v/>
      </c>
      <c r="T79" s="267" t="str">
        <f t="shared" si="70"/>
        <v/>
      </c>
      <c r="U79" s="273">
        <f t="shared" si="70"/>
        <v>100</v>
      </c>
      <c r="V79" s="267" t="str">
        <f t="shared" si="70"/>
        <v/>
      </c>
      <c r="W79" s="146" t="str">
        <f t="shared" si="60"/>
        <v/>
      </c>
      <c r="X79" s="267" t="str">
        <f>+IFERROR(IF(COUNT(X26,X71,X77),ROUND(SUM(X26,X71,X77),0),""),"")</f>
        <v/>
      </c>
      <c r="Y79" s="146" t="str">
        <f>+IFERROR(IF(COUNT(X79),ROUND(SUM(X79)/SUM(L79)*100,2),""),0)</f>
        <v/>
      </c>
      <c r="Z79" s="267">
        <f t="shared" ref="Z79:AC79" si="71">+IFERROR(IF(COUNT(Z26,Z71,Z77),ROUND(SUM(Z26,Z71,Z77),0),""),"")</f>
        <v>9599443</v>
      </c>
      <c r="AA79" s="267">
        <f t="shared" si="71"/>
        <v>0</v>
      </c>
      <c r="AB79" s="267">
        <f t="shared" si="71"/>
        <v>0</v>
      </c>
      <c r="AC79" s="267">
        <f t="shared" si="71"/>
        <v>0</v>
      </c>
      <c r="AR79" s="69" t="s">
        <v>460</v>
      </c>
    </row>
    <row r="80" ht="34.5" customHeight="1">
      <c r="E80" s="274" t="s">
        <v>461</v>
      </c>
      <c r="F80" s="275"/>
      <c r="G80" s="275"/>
      <c r="H80" s="275"/>
      <c r="I80" s="275"/>
      <c r="J80" s="275"/>
      <c r="K80" s="275"/>
      <c r="L80" s="275"/>
      <c r="M80" s="276"/>
      <c r="N80" s="277"/>
      <c r="O80" s="276"/>
      <c r="P80" s="278"/>
      <c r="Q80" s="279"/>
      <c r="R80" s="280"/>
      <c r="S80" s="280"/>
      <c r="T80" s="280"/>
      <c r="U80" s="279"/>
      <c r="V80" s="279"/>
      <c r="W80" s="279"/>
      <c r="X80" s="281"/>
      <c r="Y80" s="275"/>
      <c r="Z80" s="275"/>
      <c r="AA80" s="281"/>
      <c r="AB80" s="275"/>
      <c r="AC80" s="276"/>
    </row>
    <row r="81" ht="34.5" customHeight="1">
      <c r="E81" s="274" t="s">
        <v>462</v>
      </c>
      <c r="F81" s="275"/>
      <c r="G81" s="275"/>
      <c r="H81" s="275"/>
      <c r="I81" s="275"/>
      <c r="J81" s="275"/>
      <c r="K81" s="275"/>
      <c r="L81" s="275"/>
      <c r="M81" s="276"/>
      <c r="N81" s="282"/>
      <c r="O81" s="276"/>
      <c r="P81" s="278"/>
      <c r="Q81" s="279"/>
      <c r="R81" s="280"/>
      <c r="S81" s="280"/>
      <c r="T81" s="280"/>
      <c r="U81" s="279"/>
      <c r="V81" s="279"/>
      <c r="W81" s="279"/>
      <c r="X81" s="281"/>
      <c r="Y81" s="275"/>
      <c r="Z81" s="275"/>
      <c r="AA81" s="281"/>
      <c r="AB81" s="275"/>
      <c r="AC81" s="276"/>
    </row>
    <row r="82" ht="34.5" customHeight="1">
      <c r="E82" s="274" t="s">
        <v>463</v>
      </c>
      <c r="F82" s="275"/>
      <c r="G82" s="275"/>
      <c r="H82" s="275"/>
      <c r="I82" s="275"/>
      <c r="J82" s="275"/>
      <c r="K82" s="275"/>
      <c r="L82" s="275"/>
      <c r="M82" s="276"/>
      <c r="N82" s="282"/>
      <c r="O82" s="276"/>
      <c r="P82" s="278"/>
      <c r="Q82" s="279"/>
      <c r="R82" s="280"/>
      <c r="S82" s="280"/>
      <c r="T82" s="280"/>
      <c r="U82" s="279"/>
      <c r="V82" s="279"/>
      <c r="W82" s="279"/>
      <c r="X82" s="281"/>
      <c r="Y82" s="275"/>
      <c r="Z82" s="275"/>
      <c r="AA82" s="281"/>
      <c r="AB82" s="275"/>
      <c r="AC82" s="276"/>
    </row>
    <row r="83" ht="34.5" customHeight="1">
      <c r="E83" s="274" t="s">
        <v>464</v>
      </c>
      <c r="F83" s="275"/>
      <c r="G83" s="275"/>
      <c r="H83" s="275"/>
      <c r="I83" s="275"/>
      <c r="J83" s="275"/>
      <c r="K83" s="275"/>
      <c r="L83" s="275"/>
      <c r="M83" s="276"/>
      <c r="N83" s="277"/>
      <c r="O83" s="276"/>
      <c r="P83" s="278"/>
      <c r="Q83" s="279"/>
      <c r="R83" s="280"/>
      <c r="S83" s="280"/>
      <c r="T83" s="280"/>
      <c r="U83" s="279"/>
      <c r="V83" s="279"/>
      <c r="W83" s="279"/>
      <c r="X83" s="281"/>
      <c r="Y83" s="275"/>
      <c r="Z83" s="275"/>
      <c r="AA83" s="281"/>
      <c r="AB83" s="275"/>
      <c r="AC83" s="276"/>
    </row>
    <row r="84" ht="15.75" customHeight="1">
      <c r="H84" s="119"/>
      <c r="I84" s="119"/>
      <c r="J84" s="119"/>
      <c r="M84" s="68"/>
      <c r="N84" s="68"/>
      <c r="O84" s="68"/>
      <c r="P84" s="119"/>
      <c r="Q84" s="68"/>
      <c r="R84" s="119"/>
      <c r="S84" s="119"/>
      <c r="T84" s="119"/>
      <c r="U84" s="68"/>
      <c r="V84" s="68"/>
      <c r="W84" s="68"/>
      <c r="X84" s="119"/>
      <c r="Y84" s="68"/>
      <c r="Z84" s="119"/>
    </row>
    <row r="85" ht="15.75" customHeight="1">
      <c r="H85" s="119"/>
      <c r="I85" s="119"/>
      <c r="J85" s="119"/>
      <c r="M85" s="68"/>
      <c r="N85" s="68"/>
      <c r="O85" s="68"/>
      <c r="P85" s="119"/>
      <c r="Q85" s="68"/>
      <c r="R85" s="119"/>
      <c r="S85" s="119"/>
      <c r="T85" s="119"/>
      <c r="U85" s="68"/>
      <c r="V85" s="68"/>
      <c r="W85" s="68"/>
      <c r="X85" s="119"/>
      <c r="Y85" s="68"/>
      <c r="Z85" s="119"/>
    </row>
    <row r="86" ht="15.75" customHeight="1">
      <c r="H86" s="119"/>
      <c r="I86" s="119"/>
      <c r="J86" s="119"/>
      <c r="M86" s="68"/>
      <c r="N86" s="68"/>
      <c r="O86" s="68"/>
      <c r="P86" s="119"/>
      <c r="Q86" s="68"/>
      <c r="R86" s="119"/>
      <c r="S86" s="119"/>
      <c r="T86" s="119"/>
      <c r="U86" s="68"/>
      <c r="V86" s="68"/>
      <c r="W86" s="68"/>
      <c r="X86" s="119"/>
      <c r="Y86" s="68"/>
      <c r="Z86" s="119"/>
    </row>
    <row r="87" ht="15.75" customHeight="1">
      <c r="H87" s="119"/>
      <c r="I87" s="119"/>
      <c r="J87" s="119"/>
      <c r="M87" s="68"/>
      <c r="N87" s="68"/>
      <c r="O87" s="68"/>
      <c r="P87" s="119"/>
      <c r="Q87" s="68"/>
      <c r="R87" s="119"/>
      <c r="S87" s="119"/>
      <c r="T87" s="119"/>
      <c r="U87" s="68"/>
      <c r="V87" s="68"/>
      <c r="W87" s="68"/>
      <c r="X87" s="119"/>
      <c r="Y87" s="68"/>
      <c r="Z87" s="119"/>
    </row>
    <row r="88" ht="15.75" customHeight="1">
      <c r="H88" s="119"/>
      <c r="I88" s="119"/>
      <c r="J88" s="119"/>
      <c r="M88" s="68"/>
      <c r="N88" s="68"/>
      <c r="O88" s="68"/>
      <c r="P88" s="119"/>
      <c r="Q88" s="68"/>
      <c r="R88" s="119"/>
      <c r="S88" s="119"/>
      <c r="T88" s="119"/>
      <c r="U88" s="68"/>
      <c r="V88" s="68"/>
      <c r="W88" s="68"/>
      <c r="X88" s="119"/>
      <c r="Y88" s="68"/>
      <c r="Z88" s="119"/>
    </row>
    <row r="89" ht="15.75" customHeight="1">
      <c r="H89" s="119"/>
      <c r="I89" s="119"/>
      <c r="J89" s="119"/>
      <c r="M89" s="68"/>
      <c r="N89" s="68"/>
      <c r="O89" s="68"/>
      <c r="P89" s="119"/>
      <c r="Q89" s="68"/>
      <c r="R89" s="119"/>
      <c r="S89" s="119"/>
      <c r="T89" s="119"/>
      <c r="U89" s="68"/>
      <c r="V89" s="68"/>
      <c r="W89" s="68"/>
      <c r="X89" s="119"/>
      <c r="Y89" s="68"/>
      <c r="Z89" s="119"/>
    </row>
    <row r="90" ht="15.75" customHeight="1">
      <c r="H90" s="119"/>
      <c r="I90" s="119"/>
      <c r="J90" s="119"/>
      <c r="M90" s="68"/>
      <c r="N90" s="68"/>
      <c r="O90" s="68"/>
      <c r="P90" s="119"/>
      <c r="Q90" s="68"/>
      <c r="R90" s="119"/>
      <c r="S90" s="119"/>
      <c r="T90" s="119"/>
      <c r="U90" s="68"/>
      <c r="V90" s="68"/>
      <c r="W90" s="68"/>
      <c r="X90" s="119"/>
      <c r="Y90" s="68"/>
      <c r="Z90" s="119"/>
    </row>
    <row r="91" ht="15.75" customHeight="1">
      <c r="H91" s="119"/>
      <c r="I91" s="119"/>
      <c r="J91" s="119"/>
      <c r="M91" s="68"/>
      <c r="N91" s="68"/>
      <c r="O91" s="68"/>
      <c r="P91" s="119"/>
      <c r="Q91" s="68"/>
      <c r="R91" s="119"/>
      <c r="S91" s="119"/>
      <c r="T91" s="119"/>
      <c r="U91" s="68"/>
      <c r="V91" s="68"/>
      <c r="W91" s="68"/>
      <c r="X91" s="119"/>
      <c r="Y91" s="68"/>
      <c r="Z91" s="119"/>
    </row>
    <row r="92" ht="15.75" customHeight="1">
      <c r="H92" s="119"/>
      <c r="I92" s="119"/>
      <c r="J92" s="119"/>
      <c r="M92" s="68"/>
      <c r="N92" s="68"/>
      <c r="O92" s="68"/>
      <c r="P92" s="119"/>
      <c r="Q92" s="68"/>
      <c r="R92" s="119"/>
      <c r="S92" s="119"/>
      <c r="T92" s="119"/>
      <c r="U92" s="68"/>
      <c r="V92" s="68"/>
      <c r="W92" s="68"/>
      <c r="X92" s="119"/>
      <c r="Y92" s="68"/>
      <c r="Z92" s="119"/>
    </row>
    <row r="93" ht="15.75" customHeight="1">
      <c r="H93" s="119"/>
      <c r="I93" s="119"/>
      <c r="J93" s="119"/>
      <c r="M93" s="68"/>
      <c r="N93" s="68"/>
      <c r="O93" s="68"/>
      <c r="P93" s="119"/>
      <c r="Q93" s="68"/>
      <c r="R93" s="119"/>
      <c r="S93" s="119"/>
      <c r="T93" s="119"/>
      <c r="U93" s="68"/>
      <c r="V93" s="68"/>
      <c r="W93" s="68"/>
      <c r="X93" s="119"/>
      <c r="Y93" s="68"/>
      <c r="Z93" s="119"/>
    </row>
    <row r="94" ht="15.75" customHeight="1">
      <c r="H94" s="119"/>
      <c r="I94" s="119"/>
      <c r="J94" s="119"/>
      <c r="M94" s="68"/>
      <c r="N94" s="68"/>
      <c r="O94" s="68"/>
      <c r="P94" s="119"/>
      <c r="Q94" s="68"/>
      <c r="R94" s="119"/>
      <c r="S94" s="119"/>
      <c r="T94" s="119"/>
      <c r="U94" s="68"/>
      <c r="V94" s="68"/>
      <c r="W94" s="68"/>
      <c r="X94" s="119"/>
      <c r="Y94" s="68"/>
      <c r="Z94" s="119"/>
    </row>
    <row r="95" ht="15.75" customHeight="1">
      <c r="H95" s="119"/>
      <c r="I95" s="119"/>
      <c r="J95" s="119"/>
      <c r="M95" s="68"/>
      <c r="N95" s="68"/>
      <c r="O95" s="68"/>
      <c r="P95" s="119"/>
      <c r="Q95" s="68"/>
      <c r="R95" s="119"/>
      <c r="S95" s="119"/>
      <c r="T95" s="119"/>
      <c r="U95" s="68"/>
      <c r="V95" s="68"/>
      <c r="W95" s="68"/>
      <c r="X95" s="119"/>
      <c r="Y95" s="68"/>
      <c r="Z95" s="119"/>
    </row>
    <row r="96" ht="15.75" customHeight="1">
      <c r="H96" s="119"/>
      <c r="I96" s="119"/>
      <c r="J96" s="119"/>
      <c r="M96" s="68"/>
      <c r="N96" s="68"/>
      <c r="O96" s="68"/>
      <c r="P96" s="119"/>
      <c r="Q96" s="68"/>
      <c r="R96" s="119"/>
      <c r="S96" s="119"/>
      <c r="T96" s="119"/>
      <c r="U96" s="68"/>
      <c r="V96" s="68"/>
      <c r="W96" s="68"/>
      <c r="X96" s="119"/>
      <c r="Y96" s="68"/>
      <c r="Z96" s="119"/>
    </row>
    <row r="97" ht="15.75" customHeight="1">
      <c r="H97" s="119"/>
      <c r="I97" s="119"/>
      <c r="J97" s="119"/>
      <c r="M97" s="68"/>
      <c r="N97" s="68"/>
      <c r="O97" s="68"/>
      <c r="P97" s="119"/>
      <c r="Q97" s="68"/>
      <c r="R97" s="119"/>
      <c r="S97" s="119"/>
      <c r="T97" s="119"/>
      <c r="U97" s="68"/>
      <c r="V97" s="68"/>
      <c r="W97" s="68"/>
      <c r="X97" s="119"/>
      <c r="Y97" s="68"/>
      <c r="Z97" s="119"/>
    </row>
    <row r="98" ht="15.75" customHeight="1">
      <c r="H98" s="119"/>
      <c r="I98" s="119"/>
      <c r="J98" s="119"/>
      <c r="M98" s="68"/>
      <c r="N98" s="68"/>
      <c r="O98" s="68"/>
      <c r="P98" s="119"/>
      <c r="Q98" s="68"/>
      <c r="R98" s="119"/>
      <c r="S98" s="119"/>
      <c r="T98" s="119"/>
      <c r="U98" s="68"/>
      <c r="V98" s="68"/>
      <c r="W98" s="68"/>
      <c r="X98" s="119"/>
      <c r="Y98" s="68"/>
      <c r="Z98" s="119"/>
    </row>
    <row r="99" ht="15.75" customHeight="1">
      <c r="H99" s="119"/>
      <c r="I99" s="119"/>
      <c r="J99" s="119"/>
      <c r="M99" s="68"/>
      <c r="N99" s="68"/>
      <c r="O99" s="68"/>
      <c r="P99" s="119"/>
      <c r="Q99" s="68"/>
      <c r="R99" s="119"/>
      <c r="S99" s="119"/>
      <c r="T99" s="119"/>
      <c r="U99" s="68"/>
      <c r="V99" s="68"/>
      <c r="W99" s="68"/>
      <c r="X99" s="119"/>
      <c r="Y99" s="68"/>
      <c r="Z99" s="119"/>
    </row>
    <row r="100" ht="15.75" customHeight="1">
      <c r="H100" s="119"/>
      <c r="I100" s="119"/>
      <c r="J100" s="119"/>
      <c r="M100" s="68"/>
      <c r="N100" s="68"/>
      <c r="O100" s="68"/>
      <c r="P100" s="119"/>
      <c r="Q100" s="68"/>
      <c r="R100" s="119"/>
      <c r="S100" s="119"/>
      <c r="T100" s="119"/>
      <c r="U100" s="68"/>
      <c r="V100" s="68"/>
      <c r="W100" s="68"/>
      <c r="X100" s="119"/>
      <c r="Y100" s="68"/>
      <c r="Z100" s="119"/>
    </row>
    <row r="101" ht="15.75" customHeight="1">
      <c r="H101" s="119"/>
      <c r="I101" s="119"/>
      <c r="J101" s="119"/>
      <c r="M101" s="68"/>
      <c r="N101" s="68"/>
      <c r="O101" s="68"/>
      <c r="P101" s="119"/>
      <c r="Q101" s="68"/>
      <c r="R101" s="119"/>
      <c r="S101" s="119"/>
      <c r="T101" s="119"/>
      <c r="U101" s="68"/>
      <c r="V101" s="68"/>
      <c r="W101" s="68"/>
      <c r="X101" s="119"/>
      <c r="Y101" s="68"/>
      <c r="Z101" s="119"/>
    </row>
    <row r="102" ht="15.75" customHeight="1">
      <c r="H102" s="119"/>
      <c r="I102" s="119"/>
      <c r="J102" s="119"/>
      <c r="M102" s="68"/>
      <c r="N102" s="68"/>
      <c r="O102" s="68"/>
      <c r="P102" s="119"/>
      <c r="Q102" s="68"/>
      <c r="R102" s="119"/>
      <c r="S102" s="119"/>
      <c r="T102" s="119"/>
      <c r="U102" s="68"/>
      <c r="V102" s="68"/>
      <c r="W102" s="68"/>
      <c r="X102" s="119"/>
      <c r="Y102" s="68"/>
      <c r="Z102" s="119"/>
    </row>
    <row r="103" ht="15.75" customHeight="1">
      <c r="H103" s="119"/>
      <c r="I103" s="119"/>
      <c r="J103" s="119"/>
      <c r="M103" s="68"/>
      <c r="N103" s="68"/>
      <c r="O103" s="68"/>
      <c r="P103" s="119"/>
      <c r="Q103" s="68"/>
      <c r="R103" s="119"/>
      <c r="S103" s="119"/>
      <c r="T103" s="119"/>
      <c r="U103" s="68"/>
      <c r="V103" s="68"/>
      <c r="W103" s="68"/>
      <c r="X103" s="119"/>
      <c r="Y103" s="68"/>
      <c r="Z103" s="119"/>
    </row>
    <row r="104" ht="15.75" customHeight="1">
      <c r="H104" s="119"/>
      <c r="I104" s="119"/>
      <c r="J104" s="119"/>
      <c r="M104" s="68"/>
      <c r="N104" s="68"/>
      <c r="O104" s="68"/>
      <c r="P104" s="119"/>
      <c r="Q104" s="68"/>
      <c r="R104" s="119"/>
      <c r="S104" s="119"/>
      <c r="T104" s="119"/>
      <c r="U104" s="68"/>
      <c r="V104" s="68"/>
      <c r="W104" s="68"/>
      <c r="X104" s="119"/>
      <c r="Y104" s="68"/>
      <c r="Z104" s="119"/>
    </row>
    <row r="105" ht="15.75" customHeight="1">
      <c r="H105" s="119"/>
      <c r="I105" s="119"/>
      <c r="J105" s="119"/>
      <c r="M105" s="68"/>
      <c r="N105" s="68"/>
      <c r="O105" s="68"/>
      <c r="P105" s="119"/>
      <c r="Q105" s="68"/>
      <c r="R105" s="119"/>
      <c r="S105" s="119"/>
      <c r="T105" s="119"/>
      <c r="U105" s="68"/>
      <c r="V105" s="68"/>
      <c r="W105" s="68"/>
      <c r="X105" s="119"/>
      <c r="Y105" s="68"/>
      <c r="Z105" s="119"/>
    </row>
    <row r="106" ht="15.75" customHeight="1">
      <c r="H106" s="119"/>
      <c r="I106" s="119"/>
      <c r="J106" s="119"/>
      <c r="M106" s="68"/>
      <c r="N106" s="68"/>
      <c r="O106" s="68"/>
      <c r="P106" s="119"/>
      <c r="Q106" s="68"/>
      <c r="R106" s="119"/>
      <c r="S106" s="119"/>
      <c r="T106" s="119"/>
      <c r="U106" s="68"/>
      <c r="V106" s="68"/>
      <c r="W106" s="68"/>
      <c r="X106" s="119"/>
      <c r="Y106" s="68"/>
      <c r="Z106" s="119"/>
    </row>
    <row r="107" ht="15.75" customHeight="1">
      <c r="H107" s="119"/>
      <c r="I107" s="119"/>
      <c r="J107" s="119"/>
      <c r="M107" s="68"/>
      <c r="N107" s="68"/>
      <c r="O107" s="68"/>
      <c r="P107" s="119"/>
      <c r="Q107" s="68"/>
      <c r="R107" s="119"/>
      <c r="S107" s="119"/>
      <c r="T107" s="119"/>
      <c r="U107" s="68"/>
      <c r="V107" s="68"/>
      <c r="W107" s="68"/>
      <c r="X107" s="119"/>
      <c r="Y107" s="68"/>
      <c r="Z107" s="119"/>
    </row>
    <row r="108" ht="15.75" customHeight="1">
      <c r="H108" s="119"/>
      <c r="I108" s="119"/>
      <c r="J108" s="119"/>
      <c r="M108" s="68"/>
      <c r="N108" s="68"/>
      <c r="O108" s="68"/>
      <c r="P108" s="119"/>
      <c r="Q108" s="68"/>
      <c r="R108" s="119"/>
      <c r="S108" s="119"/>
      <c r="T108" s="119"/>
      <c r="U108" s="68"/>
      <c r="V108" s="68"/>
      <c r="W108" s="68"/>
      <c r="X108" s="119"/>
      <c r="Y108" s="68"/>
      <c r="Z108" s="119"/>
    </row>
    <row r="109" ht="15.75" customHeight="1">
      <c r="H109" s="119"/>
      <c r="I109" s="119"/>
      <c r="J109" s="119"/>
      <c r="M109" s="68"/>
      <c r="N109" s="68"/>
      <c r="O109" s="68"/>
      <c r="P109" s="119"/>
      <c r="Q109" s="68"/>
      <c r="R109" s="119"/>
      <c r="S109" s="119"/>
      <c r="T109" s="119"/>
      <c r="U109" s="68"/>
      <c r="V109" s="68"/>
      <c r="W109" s="68"/>
      <c r="X109" s="119"/>
      <c r="Y109" s="68"/>
      <c r="Z109" s="119"/>
    </row>
    <row r="110" ht="15.75" customHeight="1">
      <c r="H110" s="119"/>
      <c r="I110" s="119"/>
      <c r="J110" s="119"/>
      <c r="M110" s="68"/>
      <c r="N110" s="68"/>
      <c r="O110" s="68"/>
      <c r="P110" s="119"/>
      <c r="Q110" s="68"/>
      <c r="R110" s="119"/>
      <c r="S110" s="119"/>
      <c r="T110" s="119"/>
      <c r="U110" s="68"/>
      <c r="V110" s="68"/>
      <c r="W110" s="68"/>
      <c r="X110" s="119"/>
      <c r="Y110" s="68"/>
      <c r="Z110" s="119"/>
    </row>
    <row r="111" ht="15.75" customHeight="1">
      <c r="H111" s="119"/>
      <c r="I111" s="119"/>
      <c r="J111" s="119"/>
      <c r="M111" s="68"/>
      <c r="N111" s="68"/>
      <c r="O111" s="68"/>
      <c r="P111" s="119"/>
      <c r="Q111" s="68"/>
      <c r="R111" s="119"/>
      <c r="S111" s="119"/>
      <c r="T111" s="119"/>
      <c r="U111" s="68"/>
      <c r="V111" s="68"/>
      <c r="W111" s="68"/>
      <c r="X111" s="119"/>
      <c r="Y111" s="68"/>
      <c r="Z111" s="119"/>
    </row>
    <row r="112" ht="15.75" customHeight="1">
      <c r="H112" s="119"/>
      <c r="I112" s="119"/>
      <c r="J112" s="119"/>
      <c r="M112" s="68"/>
      <c r="N112" s="68"/>
      <c r="O112" s="68"/>
      <c r="P112" s="119"/>
      <c r="Q112" s="68"/>
      <c r="R112" s="119"/>
      <c r="S112" s="119"/>
      <c r="T112" s="119"/>
      <c r="U112" s="68"/>
      <c r="V112" s="68"/>
      <c r="W112" s="68"/>
      <c r="X112" s="119"/>
      <c r="Y112" s="68"/>
      <c r="Z112" s="119"/>
    </row>
    <row r="113" ht="15.75" customHeight="1">
      <c r="H113" s="119"/>
      <c r="I113" s="119"/>
      <c r="J113" s="119"/>
      <c r="M113" s="68"/>
      <c r="N113" s="68"/>
      <c r="O113" s="68"/>
      <c r="P113" s="119"/>
      <c r="Q113" s="68"/>
      <c r="R113" s="119"/>
      <c r="S113" s="119"/>
      <c r="T113" s="119"/>
      <c r="U113" s="68"/>
      <c r="V113" s="68"/>
      <c r="W113" s="68"/>
      <c r="X113" s="119"/>
      <c r="Y113" s="68"/>
      <c r="Z113" s="119"/>
    </row>
    <row r="114" ht="15.75" customHeight="1">
      <c r="H114" s="119"/>
      <c r="I114" s="119"/>
      <c r="J114" s="119"/>
      <c r="M114" s="68"/>
      <c r="N114" s="68"/>
      <c r="O114" s="68"/>
      <c r="P114" s="119"/>
      <c r="Q114" s="68"/>
      <c r="R114" s="119"/>
      <c r="S114" s="119"/>
      <c r="T114" s="119"/>
      <c r="U114" s="68"/>
      <c r="V114" s="68"/>
      <c r="W114" s="68"/>
      <c r="X114" s="119"/>
      <c r="Y114" s="68"/>
      <c r="Z114" s="119"/>
    </row>
    <row r="115" ht="15.75" customHeight="1">
      <c r="H115" s="119"/>
      <c r="I115" s="119"/>
      <c r="J115" s="119"/>
      <c r="M115" s="68"/>
      <c r="N115" s="68"/>
      <c r="O115" s="68"/>
      <c r="P115" s="119"/>
      <c r="Q115" s="68"/>
      <c r="R115" s="119"/>
      <c r="S115" s="119"/>
      <c r="T115" s="119"/>
      <c r="U115" s="68"/>
      <c r="V115" s="68"/>
      <c r="W115" s="68"/>
      <c r="X115" s="119"/>
      <c r="Y115" s="68"/>
      <c r="Z115" s="119"/>
    </row>
    <row r="116" ht="15.75" customHeight="1">
      <c r="H116" s="119"/>
      <c r="I116" s="119"/>
      <c r="J116" s="119"/>
      <c r="M116" s="68"/>
      <c r="N116" s="68"/>
      <c r="O116" s="68"/>
      <c r="P116" s="119"/>
      <c r="Q116" s="68"/>
      <c r="R116" s="119"/>
      <c r="S116" s="119"/>
      <c r="T116" s="119"/>
      <c r="U116" s="68"/>
      <c r="V116" s="68"/>
      <c r="W116" s="68"/>
      <c r="X116" s="119"/>
      <c r="Y116" s="68"/>
      <c r="Z116" s="119"/>
    </row>
    <row r="117" ht="15.75" customHeight="1">
      <c r="H117" s="119"/>
      <c r="I117" s="119"/>
      <c r="J117" s="119"/>
      <c r="M117" s="68"/>
      <c r="N117" s="68"/>
      <c r="O117" s="68"/>
      <c r="P117" s="119"/>
      <c r="Q117" s="68"/>
      <c r="R117" s="119"/>
      <c r="S117" s="119"/>
      <c r="T117" s="119"/>
      <c r="U117" s="68"/>
      <c r="V117" s="68"/>
      <c r="W117" s="68"/>
      <c r="X117" s="119"/>
      <c r="Y117" s="68"/>
      <c r="Z117" s="119"/>
    </row>
    <row r="118" ht="15.75" customHeight="1">
      <c r="H118" s="119"/>
      <c r="I118" s="119"/>
      <c r="J118" s="119"/>
      <c r="M118" s="68"/>
      <c r="N118" s="68"/>
      <c r="O118" s="68"/>
      <c r="P118" s="119"/>
      <c r="Q118" s="68"/>
      <c r="R118" s="119"/>
      <c r="S118" s="119"/>
      <c r="T118" s="119"/>
      <c r="U118" s="68"/>
      <c r="V118" s="68"/>
      <c r="W118" s="68"/>
      <c r="X118" s="119"/>
      <c r="Y118" s="68"/>
      <c r="Z118" s="119"/>
    </row>
    <row r="119" ht="15.75" customHeight="1">
      <c r="H119" s="119"/>
      <c r="I119" s="119"/>
      <c r="J119" s="119"/>
      <c r="M119" s="68"/>
      <c r="N119" s="68"/>
      <c r="O119" s="68"/>
      <c r="P119" s="119"/>
      <c r="Q119" s="68"/>
      <c r="R119" s="119"/>
      <c r="S119" s="119"/>
      <c r="T119" s="119"/>
      <c r="U119" s="68"/>
      <c r="V119" s="68"/>
      <c r="W119" s="68"/>
      <c r="X119" s="119"/>
      <c r="Y119" s="68"/>
      <c r="Z119" s="119"/>
    </row>
    <row r="120" ht="15.75" customHeight="1">
      <c r="H120" s="119"/>
      <c r="I120" s="119"/>
      <c r="J120" s="119"/>
      <c r="M120" s="68"/>
      <c r="N120" s="68"/>
      <c r="O120" s="68"/>
      <c r="P120" s="119"/>
      <c r="Q120" s="68"/>
      <c r="R120" s="119"/>
      <c r="S120" s="119"/>
      <c r="T120" s="119"/>
      <c r="U120" s="68"/>
      <c r="V120" s="68"/>
      <c r="W120" s="68"/>
      <c r="X120" s="119"/>
      <c r="Y120" s="68"/>
      <c r="Z120" s="119"/>
    </row>
    <row r="121" ht="15.75" customHeight="1">
      <c r="H121" s="119"/>
      <c r="I121" s="119"/>
      <c r="J121" s="119"/>
      <c r="M121" s="68"/>
      <c r="N121" s="68"/>
      <c r="O121" s="68"/>
      <c r="P121" s="119"/>
      <c r="Q121" s="68"/>
      <c r="R121" s="119"/>
      <c r="S121" s="119"/>
      <c r="T121" s="119"/>
      <c r="U121" s="68"/>
      <c r="V121" s="68"/>
      <c r="W121" s="68"/>
      <c r="X121" s="119"/>
      <c r="Y121" s="68"/>
      <c r="Z121" s="119"/>
    </row>
    <row r="122" ht="15.75" customHeight="1">
      <c r="H122" s="119"/>
      <c r="I122" s="119"/>
      <c r="J122" s="119"/>
      <c r="M122" s="68"/>
      <c r="N122" s="68"/>
      <c r="O122" s="68"/>
      <c r="P122" s="119"/>
      <c r="Q122" s="68"/>
      <c r="R122" s="119"/>
      <c r="S122" s="119"/>
      <c r="T122" s="119"/>
      <c r="U122" s="68"/>
      <c r="V122" s="68"/>
      <c r="W122" s="68"/>
      <c r="X122" s="119"/>
      <c r="Y122" s="68"/>
      <c r="Z122" s="119"/>
    </row>
    <row r="123" ht="15.75" customHeight="1">
      <c r="H123" s="119"/>
      <c r="I123" s="119"/>
      <c r="J123" s="119"/>
      <c r="M123" s="68"/>
      <c r="N123" s="68"/>
      <c r="O123" s="68"/>
      <c r="P123" s="119"/>
      <c r="Q123" s="68"/>
      <c r="R123" s="119"/>
      <c r="S123" s="119"/>
      <c r="T123" s="119"/>
      <c r="U123" s="68"/>
      <c r="V123" s="68"/>
      <c r="W123" s="68"/>
      <c r="X123" s="119"/>
      <c r="Y123" s="68"/>
      <c r="Z123" s="119"/>
    </row>
    <row r="124" ht="15.75" customHeight="1">
      <c r="H124" s="119"/>
      <c r="I124" s="119"/>
      <c r="J124" s="119"/>
      <c r="M124" s="68"/>
      <c r="N124" s="68"/>
      <c r="O124" s="68"/>
      <c r="P124" s="119"/>
      <c r="Q124" s="68"/>
      <c r="R124" s="119"/>
      <c r="S124" s="119"/>
      <c r="T124" s="119"/>
      <c r="U124" s="68"/>
      <c r="V124" s="68"/>
      <c r="W124" s="68"/>
      <c r="X124" s="119"/>
      <c r="Y124" s="68"/>
      <c r="Z124" s="119"/>
    </row>
    <row r="125" ht="15.75" customHeight="1">
      <c r="H125" s="119"/>
      <c r="I125" s="119"/>
      <c r="J125" s="119"/>
      <c r="M125" s="68"/>
      <c r="N125" s="68"/>
      <c r="O125" s="68"/>
      <c r="P125" s="119"/>
      <c r="Q125" s="68"/>
      <c r="R125" s="119"/>
      <c r="S125" s="119"/>
      <c r="T125" s="119"/>
      <c r="U125" s="68"/>
      <c r="V125" s="68"/>
      <c r="W125" s="68"/>
      <c r="X125" s="119"/>
      <c r="Y125" s="68"/>
      <c r="Z125" s="119"/>
    </row>
    <row r="126" ht="15.75" customHeight="1">
      <c r="H126" s="119"/>
      <c r="I126" s="119"/>
      <c r="J126" s="119"/>
      <c r="M126" s="68"/>
      <c r="N126" s="68"/>
      <c r="O126" s="68"/>
      <c r="P126" s="119"/>
      <c r="Q126" s="68"/>
      <c r="R126" s="119"/>
      <c r="S126" s="119"/>
      <c r="T126" s="119"/>
      <c r="U126" s="68"/>
      <c r="V126" s="68"/>
      <c r="W126" s="68"/>
      <c r="X126" s="119"/>
      <c r="Y126" s="68"/>
      <c r="Z126" s="119"/>
    </row>
    <row r="127" ht="15.75" customHeight="1">
      <c r="H127" s="119"/>
      <c r="I127" s="119"/>
      <c r="J127" s="119"/>
      <c r="M127" s="68"/>
      <c r="N127" s="68"/>
      <c r="O127" s="68"/>
      <c r="P127" s="119"/>
      <c r="Q127" s="68"/>
      <c r="R127" s="119"/>
      <c r="S127" s="119"/>
      <c r="T127" s="119"/>
      <c r="U127" s="68"/>
      <c r="V127" s="68"/>
      <c r="W127" s="68"/>
      <c r="X127" s="119"/>
      <c r="Y127" s="68"/>
      <c r="Z127" s="119"/>
    </row>
    <row r="128" ht="15.75" customHeight="1">
      <c r="H128" s="119"/>
      <c r="I128" s="119"/>
      <c r="J128" s="119"/>
      <c r="M128" s="68"/>
      <c r="N128" s="68"/>
      <c r="O128" s="68"/>
      <c r="P128" s="119"/>
      <c r="Q128" s="68"/>
      <c r="R128" s="119"/>
      <c r="S128" s="119"/>
      <c r="T128" s="119"/>
      <c r="U128" s="68"/>
      <c r="V128" s="68"/>
      <c r="W128" s="68"/>
      <c r="X128" s="119"/>
      <c r="Y128" s="68"/>
      <c r="Z128" s="119"/>
    </row>
    <row r="129" ht="15.75" customHeight="1">
      <c r="H129" s="119"/>
      <c r="I129" s="119"/>
      <c r="J129" s="119"/>
      <c r="M129" s="68"/>
      <c r="N129" s="68"/>
      <c r="O129" s="68"/>
      <c r="P129" s="119"/>
      <c r="Q129" s="68"/>
      <c r="R129" s="119"/>
      <c r="S129" s="119"/>
      <c r="T129" s="119"/>
      <c r="U129" s="68"/>
      <c r="V129" s="68"/>
      <c r="W129" s="68"/>
      <c r="X129" s="119"/>
      <c r="Y129" s="68"/>
      <c r="Z129" s="119"/>
    </row>
    <row r="130" ht="15.75" customHeight="1">
      <c r="H130" s="119"/>
      <c r="I130" s="119"/>
      <c r="J130" s="119"/>
      <c r="M130" s="68"/>
      <c r="N130" s="68"/>
      <c r="O130" s="68"/>
      <c r="P130" s="119"/>
      <c r="Q130" s="68"/>
      <c r="R130" s="119"/>
      <c r="S130" s="119"/>
      <c r="T130" s="119"/>
      <c r="U130" s="68"/>
      <c r="V130" s="68"/>
      <c r="W130" s="68"/>
      <c r="X130" s="119"/>
      <c r="Y130" s="68"/>
      <c r="Z130" s="119"/>
    </row>
    <row r="131" ht="15.75" customHeight="1">
      <c r="H131" s="119"/>
      <c r="I131" s="119"/>
      <c r="J131" s="119"/>
      <c r="M131" s="68"/>
      <c r="N131" s="68"/>
      <c r="O131" s="68"/>
      <c r="P131" s="119"/>
      <c r="Q131" s="68"/>
      <c r="R131" s="119"/>
      <c r="S131" s="119"/>
      <c r="T131" s="119"/>
      <c r="U131" s="68"/>
      <c r="V131" s="68"/>
      <c r="W131" s="68"/>
      <c r="X131" s="119"/>
      <c r="Y131" s="68"/>
      <c r="Z131" s="119"/>
    </row>
    <row r="132" ht="15.75" customHeight="1">
      <c r="H132" s="119"/>
      <c r="I132" s="119"/>
      <c r="J132" s="119"/>
      <c r="M132" s="68"/>
      <c r="N132" s="68"/>
      <c r="O132" s="68"/>
      <c r="P132" s="119"/>
      <c r="Q132" s="68"/>
      <c r="R132" s="119"/>
      <c r="S132" s="119"/>
      <c r="T132" s="119"/>
      <c r="U132" s="68"/>
      <c r="V132" s="68"/>
      <c r="W132" s="68"/>
      <c r="X132" s="119"/>
      <c r="Y132" s="68"/>
      <c r="Z132" s="119"/>
    </row>
    <row r="133" ht="15.75" customHeight="1">
      <c r="H133" s="119"/>
      <c r="I133" s="119"/>
      <c r="J133" s="119"/>
      <c r="M133" s="68"/>
      <c r="N133" s="68"/>
      <c r="O133" s="68"/>
      <c r="P133" s="119"/>
      <c r="Q133" s="68"/>
      <c r="R133" s="119"/>
      <c r="S133" s="119"/>
      <c r="T133" s="119"/>
      <c r="U133" s="68"/>
      <c r="V133" s="68"/>
      <c r="W133" s="68"/>
      <c r="X133" s="119"/>
      <c r="Y133" s="68"/>
      <c r="Z133" s="119"/>
    </row>
    <row r="134" ht="15.75" customHeight="1">
      <c r="H134" s="119"/>
      <c r="I134" s="119"/>
      <c r="J134" s="119"/>
      <c r="M134" s="68"/>
      <c r="N134" s="68"/>
      <c r="O134" s="68"/>
      <c r="P134" s="119"/>
      <c r="Q134" s="68"/>
      <c r="R134" s="119"/>
      <c r="S134" s="119"/>
      <c r="T134" s="119"/>
      <c r="U134" s="68"/>
      <c r="V134" s="68"/>
      <c r="W134" s="68"/>
      <c r="X134" s="119"/>
      <c r="Y134" s="68"/>
      <c r="Z134" s="119"/>
    </row>
    <row r="135" ht="15.75" customHeight="1">
      <c r="H135" s="119"/>
      <c r="I135" s="119"/>
      <c r="J135" s="119"/>
      <c r="M135" s="68"/>
      <c r="N135" s="68"/>
      <c r="O135" s="68"/>
      <c r="P135" s="119"/>
      <c r="Q135" s="68"/>
      <c r="R135" s="119"/>
      <c r="S135" s="119"/>
      <c r="T135" s="119"/>
      <c r="U135" s="68"/>
      <c r="V135" s="68"/>
      <c r="W135" s="68"/>
      <c r="X135" s="119"/>
      <c r="Y135" s="68"/>
      <c r="Z135" s="119"/>
    </row>
    <row r="136" ht="15.75" customHeight="1">
      <c r="H136" s="119"/>
      <c r="I136" s="119"/>
      <c r="J136" s="119"/>
      <c r="M136" s="68"/>
      <c r="N136" s="68"/>
      <c r="O136" s="68"/>
      <c r="P136" s="119"/>
      <c r="Q136" s="68"/>
      <c r="R136" s="119"/>
      <c r="S136" s="119"/>
      <c r="T136" s="119"/>
      <c r="U136" s="68"/>
      <c r="V136" s="68"/>
      <c r="W136" s="68"/>
      <c r="X136" s="119"/>
      <c r="Y136" s="68"/>
      <c r="Z136" s="119"/>
    </row>
    <row r="137" ht="15.75" customHeight="1">
      <c r="H137" s="119"/>
      <c r="I137" s="119"/>
      <c r="J137" s="119"/>
      <c r="M137" s="68"/>
      <c r="N137" s="68"/>
      <c r="O137" s="68"/>
      <c r="P137" s="119"/>
      <c r="Q137" s="68"/>
      <c r="R137" s="119"/>
      <c r="S137" s="119"/>
      <c r="T137" s="119"/>
      <c r="U137" s="68"/>
      <c r="V137" s="68"/>
      <c r="W137" s="68"/>
      <c r="X137" s="119"/>
      <c r="Y137" s="68"/>
      <c r="Z137" s="119"/>
    </row>
    <row r="138" ht="15.75" customHeight="1">
      <c r="H138" s="119"/>
      <c r="I138" s="119"/>
      <c r="J138" s="119"/>
      <c r="M138" s="68"/>
      <c r="N138" s="68"/>
      <c r="O138" s="68"/>
      <c r="P138" s="119"/>
      <c r="Q138" s="68"/>
      <c r="R138" s="119"/>
      <c r="S138" s="119"/>
      <c r="T138" s="119"/>
      <c r="U138" s="68"/>
      <c r="V138" s="68"/>
      <c r="W138" s="68"/>
      <c r="X138" s="119"/>
      <c r="Y138" s="68"/>
      <c r="Z138" s="119"/>
    </row>
    <row r="139" ht="15.75" customHeight="1">
      <c r="H139" s="119"/>
      <c r="I139" s="119"/>
      <c r="J139" s="119"/>
      <c r="M139" s="68"/>
      <c r="N139" s="68"/>
      <c r="O139" s="68"/>
      <c r="P139" s="119"/>
      <c r="Q139" s="68"/>
      <c r="R139" s="119"/>
      <c r="S139" s="119"/>
      <c r="T139" s="119"/>
      <c r="U139" s="68"/>
      <c r="V139" s="68"/>
      <c r="W139" s="68"/>
      <c r="X139" s="119"/>
      <c r="Y139" s="68"/>
      <c r="Z139" s="119"/>
    </row>
    <row r="140" ht="15.75" customHeight="1">
      <c r="H140" s="119"/>
      <c r="I140" s="119"/>
      <c r="J140" s="119"/>
      <c r="M140" s="68"/>
      <c r="N140" s="68"/>
      <c r="O140" s="68"/>
      <c r="P140" s="119"/>
      <c r="Q140" s="68"/>
      <c r="R140" s="119"/>
      <c r="S140" s="119"/>
      <c r="T140" s="119"/>
      <c r="U140" s="68"/>
      <c r="V140" s="68"/>
      <c r="W140" s="68"/>
      <c r="X140" s="119"/>
      <c r="Y140" s="68"/>
      <c r="Z140" s="119"/>
    </row>
    <row r="141" ht="15.75" customHeight="1">
      <c r="H141" s="119"/>
      <c r="I141" s="119"/>
      <c r="J141" s="119"/>
      <c r="M141" s="68"/>
      <c r="N141" s="68"/>
      <c r="O141" s="68"/>
      <c r="P141" s="119"/>
      <c r="Q141" s="68"/>
      <c r="R141" s="119"/>
      <c r="S141" s="119"/>
      <c r="T141" s="119"/>
      <c r="U141" s="68"/>
      <c r="V141" s="68"/>
      <c r="W141" s="68"/>
      <c r="X141" s="119"/>
      <c r="Y141" s="68"/>
      <c r="Z141" s="119"/>
    </row>
    <row r="142" ht="15.75" customHeight="1">
      <c r="H142" s="119"/>
      <c r="I142" s="119"/>
      <c r="J142" s="119"/>
      <c r="M142" s="68"/>
      <c r="N142" s="68"/>
      <c r="O142" s="68"/>
      <c r="P142" s="119"/>
      <c r="Q142" s="68"/>
      <c r="R142" s="119"/>
      <c r="S142" s="119"/>
      <c r="T142" s="119"/>
      <c r="U142" s="68"/>
      <c r="V142" s="68"/>
      <c r="W142" s="68"/>
      <c r="X142" s="119"/>
      <c r="Y142" s="68"/>
      <c r="Z142" s="119"/>
    </row>
    <row r="143" ht="15.75" customHeight="1">
      <c r="H143" s="119"/>
      <c r="I143" s="119"/>
      <c r="J143" s="119"/>
      <c r="M143" s="68"/>
      <c r="N143" s="68"/>
      <c r="O143" s="68"/>
      <c r="P143" s="119"/>
      <c r="Q143" s="68"/>
      <c r="R143" s="119"/>
      <c r="S143" s="119"/>
      <c r="T143" s="119"/>
      <c r="U143" s="68"/>
      <c r="V143" s="68"/>
      <c r="W143" s="68"/>
      <c r="X143" s="119"/>
      <c r="Y143" s="68"/>
      <c r="Z143" s="119"/>
    </row>
    <row r="144" ht="15.75" customHeight="1">
      <c r="H144" s="119"/>
      <c r="I144" s="119"/>
      <c r="J144" s="119"/>
      <c r="M144" s="68"/>
      <c r="N144" s="68"/>
      <c r="O144" s="68"/>
      <c r="P144" s="119"/>
      <c r="Q144" s="68"/>
      <c r="R144" s="119"/>
      <c r="S144" s="119"/>
      <c r="T144" s="119"/>
      <c r="U144" s="68"/>
      <c r="V144" s="68"/>
      <c r="W144" s="68"/>
      <c r="X144" s="119"/>
      <c r="Y144" s="68"/>
      <c r="Z144" s="119"/>
    </row>
    <row r="145" ht="15.75" customHeight="1">
      <c r="H145" s="119"/>
      <c r="I145" s="119"/>
      <c r="J145" s="119"/>
      <c r="M145" s="68"/>
      <c r="N145" s="68"/>
      <c r="O145" s="68"/>
      <c r="P145" s="119"/>
      <c r="Q145" s="68"/>
      <c r="R145" s="119"/>
      <c r="S145" s="119"/>
      <c r="T145" s="119"/>
      <c r="U145" s="68"/>
      <c r="V145" s="68"/>
      <c r="W145" s="68"/>
      <c r="X145" s="119"/>
      <c r="Y145" s="68"/>
      <c r="Z145" s="119"/>
    </row>
    <row r="146" ht="15.75" customHeight="1">
      <c r="H146" s="119"/>
      <c r="I146" s="119"/>
      <c r="J146" s="119"/>
      <c r="M146" s="68"/>
      <c r="N146" s="68"/>
      <c r="O146" s="68"/>
      <c r="P146" s="119"/>
      <c r="Q146" s="68"/>
      <c r="R146" s="119"/>
      <c r="S146" s="119"/>
      <c r="T146" s="119"/>
      <c r="U146" s="68"/>
      <c r="V146" s="68"/>
      <c r="W146" s="68"/>
      <c r="X146" s="119"/>
      <c r="Y146" s="68"/>
      <c r="Z146" s="119"/>
    </row>
    <row r="147" ht="15.75" customHeight="1">
      <c r="H147" s="119"/>
      <c r="I147" s="119"/>
      <c r="J147" s="119"/>
      <c r="M147" s="68"/>
      <c r="N147" s="68"/>
      <c r="O147" s="68"/>
      <c r="P147" s="119"/>
      <c r="Q147" s="68"/>
      <c r="R147" s="119"/>
      <c r="S147" s="119"/>
      <c r="T147" s="119"/>
      <c r="U147" s="68"/>
      <c r="V147" s="68"/>
      <c r="W147" s="68"/>
      <c r="X147" s="119"/>
      <c r="Y147" s="68"/>
      <c r="Z147" s="119"/>
    </row>
    <row r="148" ht="15.75" customHeight="1">
      <c r="H148" s="119"/>
      <c r="I148" s="119"/>
      <c r="J148" s="119"/>
      <c r="M148" s="68"/>
      <c r="N148" s="68"/>
      <c r="O148" s="68"/>
      <c r="P148" s="119"/>
      <c r="Q148" s="68"/>
      <c r="R148" s="119"/>
      <c r="S148" s="119"/>
      <c r="T148" s="119"/>
      <c r="U148" s="68"/>
      <c r="V148" s="68"/>
      <c r="W148" s="68"/>
      <c r="X148" s="119"/>
      <c r="Y148" s="68"/>
      <c r="Z148" s="119"/>
    </row>
    <row r="149" ht="15.75" customHeight="1">
      <c r="H149" s="119"/>
      <c r="I149" s="119"/>
      <c r="J149" s="119"/>
      <c r="M149" s="68"/>
      <c r="N149" s="68"/>
      <c r="O149" s="68"/>
      <c r="P149" s="119"/>
      <c r="Q149" s="68"/>
      <c r="R149" s="119"/>
      <c r="S149" s="119"/>
      <c r="T149" s="119"/>
      <c r="U149" s="68"/>
      <c r="V149" s="68"/>
      <c r="W149" s="68"/>
      <c r="X149" s="119"/>
      <c r="Y149" s="68"/>
      <c r="Z149" s="119"/>
    </row>
    <row r="150" ht="15.75" customHeight="1">
      <c r="H150" s="119"/>
      <c r="I150" s="119"/>
      <c r="J150" s="119"/>
      <c r="M150" s="68"/>
      <c r="N150" s="68"/>
      <c r="O150" s="68"/>
      <c r="P150" s="119"/>
      <c r="Q150" s="68"/>
      <c r="R150" s="119"/>
      <c r="S150" s="119"/>
      <c r="T150" s="119"/>
      <c r="U150" s="68"/>
      <c r="V150" s="68"/>
      <c r="W150" s="68"/>
      <c r="X150" s="119"/>
      <c r="Y150" s="68"/>
      <c r="Z150" s="119"/>
    </row>
    <row r="151" ht="15.75" customHeight="1">
      <c r="H151" s="119"/>
      <c r="I151" s="119"/>
      <c r="J151" s="119"/>
      <c r="M151" s="68"/>
      <c r="N151" s="68"/>
      <c r="O151" s="68"/>
      <c r="P151" s="119"/>
      <c r="Q151" s="68"/>
      <c r="R151" s="119"/>
      <c r="S151" s="119"/>
      <c r="T151" s="119"/>
      <c r="U151" s="68"/>
      <c r="V151" s="68"/>
      <c r="W151" s="68"/>
      <c r="X151" s="119"/>
      <c r="Y151" s="68"/>
      <c r="Z151" s="119"/>
    </row>
    <row r="152" ht="15.75" customHeight="1">
      <c r="H152" s="119"/>
      <c r="I152" s="119"/>
      <c r="J152" s="119"/>
      <c r="M152" s="68"/>
      <c r="N152" s="68"/>
      <c r="O152" s="68"/>
      <c r="P152" s="119"/>
      <c r="Q152" s="68"/>
      <c r="R152" s="119"/>
      <c r="S152" s="119"/>
      <c r="T152" s="119"/>
      <c r="U152" s="68"/>
      <c r="V152" s="68"/>
      <c r="W152" s="68"/>
      <c r="X152" s="119"/>
      <c r="Y152" s="68"/>
      <c r="Z152" s="119"/>
    </row>
    <row r="153" ht="15.75" customHeight="1">
      <c r="H153" s="119"/>
      <c r="I153" s="119"/>
      <c r="J153" s="119"/>
      <c r="M153" s="68"/>
      <c r="N153" s="68"/>
      <c r="O153" s="68"/>
      <c r="P153" s="119"/>
      <c r="Q153" s="68"/>
      <c r="R153" s="119"/>
      <c r="S153" s="119"/>
      <c r="T153" s="119"/>
      <c r="U153" s="68"/>
      <c r="V153" s="68"/>
      <c r="W153" s="68"/>
      <c r="X153" s="119"/>
      <c r="Y153" s="68"/>
      <c r="Z153" s="119"/>
    </row>
    <row r="154" ht="15.75" customHeight="1">
      <c r="H154" s="119"/>
      <c r="I154" s="119"/>
      <c r="J154" s="119"/>
      <c r="M154" s="68"/>
      <c r="N154" s="68"/>
      <c r="O154" s="68"/>
      <c r="P154" s="119"/>
      <c r="Q154" s="68"/>
      <c r="R154" s="119"/>
      <c r="S154" s="119"/>
      <c r="T154" s="119"/>
      <c r="U154" s="68"/>
      <c r="V154" s="68"/>
      <c r="W154" s="68"/>
      <c r="X154" s="119"/>
      <c r="Y154" s="68"/>
      <c r="Z154" s="119"/>
    </row>
    <row r="155" ht="15.75" customHeight="1">
      <c r="H155" s="119"/>
      <c r="I155" s="119"/>
      <c r="J155" s="119"/>
      <c r="M155" s="68"/>
      <c r="N155" s="68"/>
      <c r="O155" s="68"/>
      <c r="P155" s="119"/>
      <c r="Q155" s="68"/>
      <c r="R155" s="119"/>
      <c r="S155" s="119"/>
      <c r="T155" s="119"/>
      <c r="U155" s="68"/>
      <c r="V155" s="68"/>
      <c r="W155" s="68"/>
      <c r="X155" s="119"/>
      <c r="Y155" s="68"/>
      <c r="Z155" s="119"/>
    </row>
    <row r="156" ht="15.75" customHeight="1">
      <c r="H156" s="119"/>
      <c r="I156" s="119"/>
      <c r="J156" s="119"/>
      <c r="M156" s="68"/>
      <c r="N156" s="68"/>
      <c r="O156" s="68"/>
      <c r="P156" s="119"/>
      <c r="Q156" s="68"/>
      <c r="R156" s="119"/>
      <c r="S156" s="119"/>
      <c r="T156" s="119"/>
      <c r="U156" s="68"/>
      <c r="V156" s="68"/>
      <c r="W156" s="68"/>
      <c r="X156" s="119"/>
      <c r="Y156" s="68"/>
      <c r="Z156" s="119"/>
    </row>
    <row r="157" ht="15.75" customHeight="1">
      <c r="H157" s="119"/>
      <c r="I157" s="119"/>
      <c r="J157" s="119"/>
      <c r="M157" s="68"/>
      <c r="N157" s="68"/>
      <c r="O157" s="68"/>
      <c r="P157" s="119"/>
      <c r="Q157" s="68"/>
      <c r="R157" s="119"/>
      <c r="S157" s="119"/>
      <c r="T157" s="119"/>
      <c r="U157" s="68"/>
      <c r="V157" s="68"/>
      <c r="W157" s="68"/>
      <c r="X157" s="119"/>
      <c r="Y157" s="68"/>
      <c r="Z157" s="119"/>
    </row>
    <row r="158" ht="15.75" customHeight="1">
      <c r="H158" s="119"/>
      <c r="I158" s="119"/>
      <c r="J158" s="119"/>
      <c r="M158" s="68"/>
      <c r="N158" s="68"/>
      <c r="O158" s="68"/>
      <c r="P158" s="119"/>
      <c r="Q158" s="68"/>
      <c r="R158" s="119"/>
      <c r="S158" s="119"/>
      <c r="T158" s="119"/>
      <c r="U158" s="68"/>
      <c r="V158" s="68"/>
      <c r="W158" s="68"/>
      <c r="X158" s="119"/>
      <c r="Y158" s="68"/>
      <c r="Z158" s="119"/>
    </row>
    <row r="159" ht="15.75" customHeight="1">
      <c r="H159" s="119"/>
      <c r="I159" s="119"/>
      <c r="J159" s="119"/>
      <c r="M159" s="68"/>
      <c r="N159" s="68"/>
      <c r="O159" s="68"/>
      <c r="P159" s="119"/>
      <c r="Q159" s="68"/>
      <c r="R159" s="119"/>
      <c r="S159" s="119"/>
      <c r="T159" s="119"/>
      <c r="U159" s="68"/>
      <c r="V159" s="68"/>
      <c r="W159" s="68"/>
      <c r="X159" s="119"/>
      <c r="Y159" s="68"/>
      <c r="Z159" s="119"/>
    </row>
    <row r="160" ht="15.75" customHeight="1">
      <c r="H160" s="119"/>
      <c r="I160" s="119"/>
      <c r="J160" s="119"/>
      <c r="M160" s="68"/>
      <c r="N160" s="68"/>
      <c r="O160" s="68"/>
      <c r="P160" s="119"/>
      <c r="Q160" s="68"/>
      <c r="R160" s="119"/>
      <c r="S160" s="119"/>
      <c r="T160" s="119"/>
      <c r="U160" s="68"/>
      <c r="V160" s="68"/>
      <c r="W160" s="68"/>
      <c r="X160" s="119"/>
      <c r="Y160" s="68"/>
      <c r="Z160" s="119"/>
    </row>
    <row r="161" ht="15.75" customHeight="1">
      <c r="H161" s="119"/>
      <c r="I161" s="119"/>
      <c r="J161" s="119"/>
      <c r="M161" s="68"/>
      <c r="N161" s="68"/>
      <c r="O161" s="68"/>
      <c r="P161" s="119"/>
      <c r="Q161" s="68"/>
      <c r="R161" s="119"/>
      <c r="S161" s="119"/>
      <c r="T161" s="119"/>
      <c r="U161" s="68"/>
      <c r="V161" s="68"/>
      <c r="W161" s="68"/>
      <c r="X161" s="119"/>
      <c r="Y161" s="68"/>
      <c r="Z161" s="119"/>
    </row>
    <row r="162" ht="15.75" customHeight="1">
      <c r="H162" s="119"/>
      <c r="I162" s="119"/>
      <c r="J162" s="119"/>
      <c r="M162" s="68"/>
      <c r="N162" s="68"/>
      <c r="O162" s="68"/>
      <c r="P162" s="119"/>
      <c r="Q162" s="68"/>
      <c r="R162" s="119"/>
      <c r="S162" s="119"/>
      <c r="T162" s="119"/>
      <c r="U162" s="68"/>
      <c r="V162" s="68"/>
      <c r="W162" s="68"/>
      <c r="X162" s="119"/>
      <c r="Y162" s="68"/>
      <c r="Z162" s="119"/>
    </row>
    <row r="163" ht="15.75" customHeight="1">
      <c r="H163" s="119"/>
      <c r="I163" s="119"/>
      <c r="J163" s="119"/>
      <c r="M163" s="68"/>
      <c r="N163" s="68"/>
      <c r="O163" s="68"/>
      <c r="P163" s="119"/>
      <c r="Q163" s="68"/>
      <c r="R163" s="119"/>
      <c r="S163" s="119"/>
      <c r="T163" s="119"/>
      <c r="U163" s="68"/>
      <c r="V163" s="68"/>
      <c r="W163" s="68"/>
      <c r="X163" s="119"/>
      <c r="Y163" s="68"/>
      <c r="Z163" s="119"/>
    </row>
    <row r="164" ht="15.75" customHeight="1">
      <c r="H164" s="119"/>
      <c r="I164" s="119"/>
      <c r="J164" s="119"/>
      <c r="M164" s="68"/>
      <c r="N164" s="68"/>
      <c r="O164" s="68"/>
      <c r="P164" s="119"/>
      <c r="Q164" s="68"/>
      <c r="R164" s="119"/>
      <c r="S164" s="119"/>
      <c r="T164" s="119"/>
      <c r="U164" s="68"/>
      <c r="V164" s="68"/>
      <c r="W164" s="68"/>
      <c r="X164" s="119"/>
      <c r="Y164" s="68"/>
      <c r="Z164" s="119"/>
    </row>
    <row r="165" ht="15.75" customHeight="1">
      <c r="H165" s="119"/>
      <c r="I165" s="119"/>
      <c r="J165" s="119"/>
      <c r="M165" s="68"/>
      <c r="N165" s="68"/>
      <c r="O165" s="68"/>
      <c r="P165" s="119"/>
      <c r="Q165" s="68"/>
      <c r="R165" s="119"/>
      <c r="S165" s="119"/>
      <c r="T165" s="119"/>
      <c r="U165" s="68"/>
      <c r="V165" s="68"/>
      <c r="W165" s="68"/>
      <c r="X165" s="119"/>
      <c r="Y165" s="68"/>
      <c r="Z165" s="119"/>
    </row>
    <row r="166" ht="15.75" customHeight="1">
      <c r="H166" s="119"/>
      <c r="I166" s="119"/>
      <c r="J166" s="119"/>
      <c r="M166" s="68"/>
      <c r="N166" s="68"/>
      <c r="O166" s="68"/>
      <c r="P166" s="119"/>
      <c r="Q166" s="68"/>
      <c r="R166" s="119"/>
      <c r="S166" s="119"/>
      <c r="T166" s="119"/>
      <c r="U166" s="68"/>
      <c r="V166" s="68"/>
      <c r="W166" s="68"/>
      <c r="X166" s="119"/>
      <c r="Y166" s="68"/>
      <c r="Z166" s="119"/>
    </row>
    <row r="167" ht="15.75" customHeight="1">
      <c r="H167" s="119"/>
      <c r="I167" s="119"/>
      <c r="J167" s="119"/>
      <c r="M167" s="68"/>
      <c r="N167" s="68"/>
      <c r="O167" s="68"/>
      <c r="P167" s="119"/>
      <c r="Q167" s="68"/>
      <c r="R167" s="119"/>
      <c r="S167" s="119"/>
      <c r="T167" s="119"/>
      <c r="U167" s="68"/>
      <c r="V167" s="68"/>
      <c r="W167" s="68"/>
      <c r="X167" s="119"/>
      <c r="Y167" s="68"/>
      <c r="Z167" s="119"/>
    </row>
    <row r="168" ht="15.75" customHeight="1">
      <c r="H168" s="119"/>
      <c r="I168" s="119"/>
      <c r="J168" s="119"/>
      <c r="M168" s="68"/>
      <c r="N168" s="68"/>
      <c r="O168" s="68"/>
      <c r="P168" s="119"/>
      <c r="Q168" s="68"/>
      <c r="R168" s="119"/>
      <c r="S168" s="119"/>
      <c r="T168" s="119"/>
      <c r="U168" s="68"/>
      <c r="V168" s="68"/>
      <c r="W168" s="68"/>
      <c r="X168" s="119"/>
      <c r="Y168" s="68"/>
      <c r="Z168" s="119"/>
    </row>
    <row r="169" ht="15.75" customHeight="1">
      <c r="H169" s="119"/>
      <c r="I169" s="119"/>
      <c r="J169" s="119"/>
      <c r="M169" s="68"/>
      <c r="N169" s="68"/>
      <c r="O169" s="68"/>
      <c r="P169" s="119"/>
      <c r="Q169" s="68"/>
      <c r="R169" s="119"/>
      <c r="S169" s="119"/>
      <c r="T169" s="119"/>
      <c r="U169" s="68"/>
      <c r="V169" s="68"/>
      <c r="W169" s="68"/>
      <c r="X169" s="119"/>
      <c r="Y169" s="68"/>
      <c r="Z169" s="119"/>
    </row>
    <row r="170" ht="15.75" customHeight="1">
      <c r="H170" s="119"/>
      <c r="I170" s="119"/>
      <c r="J170" s="119"/>
      <c r="M170" s="68"/>
      <c r="N170" s="68"/>
      <c r="O170" s="68"/>
      <c r="P170" s="119"/>
      <c r="Q170" s="68"/>
      <c r="R170" s="119"/>
      <c r="S170" s="119"/>
      <c r="T170" s="119"/>
      <c r="U170" s="68"/>
      <c r="V170" s="68"/>
      <c r="W170" s="68"/>
      <c r="X170" s="119"/>
      <c r="Y170" s="68"/>
      <c r="Z170" s="119"/>
    </row>
    <row r="171" ht="15.75" customHeight="1">
      <c r="H171" s="119"/>
      <c r="I171" s="119"/>
      <c r="J171" s="119"/>
      <c r="M171" s="68"/>
      <c r="N171" s="68"/>
      <c r="O171" s="68"/>
      <c r="P171" s="119"/>
      <c r="Q171" s="68"/>
      <c r="R171" s="119"/>
      <c r="S171" s="119"/>
      <c r="T171" s="119"/>
      <c r="U171" s="68"/>
      <c r="V171" s="68"/>
      <c r="W171" s="68"/>
      <c r="X171" s="119"/>
      <c r="Y171" s="68"/>
      <c r="Z171" s="119"/>
    </row>
    <row r="172" ht="15.75" customHeight="1">
      <c r="H172" s="119"/>
      <c r="I172" s="119"/>
      <c r="J172" s="119"/>
      <c r="M172" s="68"/>
      <c r="N172" s="68"/>
      <c r="O172" s="68"/>
      <c r="P172" s="119"/>
      <c r="Q172" s="68"/>
      <c r="R172" s="119"/>
      <c r="S172" s="119"/>
      <c r="T172" s="119"/>
      <c r="U172" s="68"/>
      <c r="V172" s="68"/>
      <c r="W172" s="68"/>
      <c r="X172" s="119"/>
      <c r="Y172" s="68"/>
      <c r="Z172" s="119"/>
    </row>
    <row r="173" ht="15.75" customHeight="1">
      <c r="H173" s="119"/>
      <c r="I173" s="119"/>
      <c r="J173" s="119"/>
      <c r="M173" s="68"/>
      <c r="N173" s="68"/>
      <c r="O173" s="68"/>
      <c r="P173" s="119"/>
      <c r="Q173" s="68"/>
      <c r="R173" s="119"/>
      <c r="S173" s="119"/>
      <c r="T173" s="119"/>
      <c r="U173" s="68"/>
      <c r="V173" s="68"/>
      <c r="W173" s="68"/>
      <c r="X173" s="119"/>
      <c r="Y173" s="68"/>
      <c r="Z173" s="119"/>
    </row>
    <row r="174" ht="15.75" customHeight="1">
      <c r="H174" s="119"/>
      <c r="I174" s="119"/>
      <c r="J174" s="119"/>
      <c r="M174" s="68"/>
      <c r="N174" s="68"/>
      <c r="O174" s="68"/>
      <c r="P174" s="119"/>
      <c r="Q174" s="68"/>
      <c r="R174" s="119"/>
      <c r="S174" s="119"/>
      <c r="T174" s="119"/>
      <c r="U174" s="68"/>
      <c r="V174" s="68"/>
      <c r="W174" s="68"/>
      <c r="X174" s="119"/>
      <c r="Y174" s="68"/>
      <c r="Z174" s="119"/>
    </row>
    <row r="175" ht="15.75" customHeight="1">
      <c r="H175" s="119"/>
      <c r="I175" s="119"/>
      <c r="J175" s="119"/>
      <c r="M175" s="68"/>
      <c r="N175" s="68"/>
      <c r="O175" s="68"/>
      <c r="P175" s="119"/>
      <c r="Q175" s="68"/>
      <c r="R175" s="119"/>
      <c r="S175" s="119"/>
      <c r="T175" s="119"/>
      <c r="U175" s="68"/>
      <c r="V175" s="68"/>
      <c r="W175" s="68"/>
      <c r="X175" s="119"/>
      <c r="Y175" s="68"/>
      <c r="Z175" s="119"/>
    </row>
    <row r="176" ht="15.75" customHeight="1">
      <c r="H176" s="119"/>
      <c r="I176" s="119"/>
      <c r="J176" s="119"/>
      <c r="M176" s="68"/>
      <c r="N176" s="68"/>
      <c r="O176" s="68"/>
      <c r="P176" s="119"/>
      <c r="Q176" s="68"/>
      <c r="R176" s="119"/>
      <c r="S176" s="119"/>
      <c r="T176" s="119"/>
      <c r="U176" s="68"/>
      <c r="V176" s="68"/>
      <c r="W176" s="68"/>
      <c r="X176" s="119"/>
      <c r="Y176" s="68"/>
      <c r="Z176" s="119"/>
    </row>
    <row r="177" ht="15.75" customHeight="1">
      <c r="H177" s="119"/>
      <c r="I177" s="119"/>
      <c r="J177" s="119"/>
      <c r="M177" s="68"/>
      <c r="N177" s="68"/>
      <c r="O177" s="68"/>
      <c r="P177" s="119"/>
      <c r="Q177" s="68"/>
      <c r="R177" s="119"/>
      <c r="S177" s="119"/>
      <c r="T177" s="119"/>
      <c r="U177" s="68"/>
      <c r="V177" s="68"/>
      <c r="W177" s="68"/>
      <c r="X177" s="119"/>
      <c r="Y177" s="68"/>
      <c r="Z177" s="119"/>
    </row>
    <row r="178" ht="15.75" customHeight="1">
      <c r="H178" s="119"/>
      <c r="I178" s="119"/>
      <c r="J178" s="119"/>
      <c r="M178" s="68"/>
      <c r="N178" s="68"/>
      <c r="O178" s="68"/>
      <c r="P178" s="119"/>
      <c r="Q178" s="68"/>
      <c r="R178" s="119"/>
      <c r="S178" s="119"/>
      <c r="T178" s="119"/>
      <c r="U178" s="68"/>
      <c r="V178" s="68"/>
      <c r="W178" s="68"/>
      <c r="X178" s="119"/>
      <c r="Y178" s="68"/>
      <c r="Z178" s="119"/>
    </row>
    <row r="179" ht="15.75" customHeight="1">
      <c r="H179" s="119"/>
      <c r="I179" s="119"/>
      <c r="J179" s="119"/>
      <c r="M179" s="68"/>
      <c r="N179" s="68"/>
      <c r="O179" s="68"/>
      <c r="P179" s="119"/>
      <c r="Q179" s="68"/>
      <c r="R179" s="119"/>
      <c r="S179" s="119"/>
      <c r="T179" s="119"/>
      <c r="U179" s="68"/>
      <c r="V179" s="68"/>
      <c r="W179" s="68"/>
      <c r="X179" s="119"/>
      <c r="Y179" s="68"/>
      <c r="Z179" s="119"/>
    </row>
    <row r="180" ht="15.75" customHeight="1">
      <c r="H180" s="119"/>
      <c r="I180" s="119"/>
      <c r="J180" s="119"/>
      <c r="M180" s="68"/>
      <c r="N180" s="68"/>
      <c r="O180" s="68"/>
      <c r="P180" s="119"/>
      <c r="Q180" s="68"/>
      <c r="R180" s="119"/>
      <c r="S180" s="119"/>
      <c r="T180" s="119"/>
      <c r="U180" s="68"/>
      <c r="V180" s="68"/>
      <c r="W180" s="68"/>
      <c r="X180" s="119"/>
      <c r="Y180" s="68"/>
      <c r="Z180" s="119"/>
    </row>
    <row r="181" ht="15.75" customHeight="1">
      <c r="H181" s="119"/>
      <c r="I181" s="119"/>
      <c r="J181" s="119"/>
      <c r="M181" s="68"/>
      <c r="N181" s="68"/>
      <c r="O181" s="68"/>
      <c r="P181" s="119"/>
      <c r="Q181" s="68"/>
      <c r="R181" s="119"/>
      <c r="S181" s="119"/>
      <c r="T181" s="119"/>
      <c r="U181" s="68"/>
      <c r="V181" s="68"/>
      <c r="W181" s="68"/>
      <c r="X181" s="119"/>
      <c r="Y181" s="68"/>
      <c r="Z181" s="119"/>
    </row>
    <row r="182" ht="15.75" customHeight="1">
      <c r="H182" s="119"/>
      <c r="I182" s="119"/>
      <c r="J182" s="119"/>
      <c r="M182" s="68"/>
      <c r="N182" s="68"/>
      <c r="O182" s="68"/>
      <c r="P182" s="119"/>
      <c r="Q182" s="68"/>
      <c r="R182" s="119"/>
      <c r="S182" s="119"/>
      <c r="T182" s="119"/>
      <c r="U182" s="68"/>
      <c r="V182" s="68"/>
      <c r="W182" s="68"/>
      <c r="X182" s="119"/>
      <c r="Y182" s="68"/>
      <c r="Z182" s="119"/>
    </row>
    <row r="183" ht="15.75" customHeight="1">
      <c r="H183" s="119"/>
      <c r="I183" s="119"/>
      <c r="J183" s="119"/>
      <c r="M183" s="68"/>
      <c r="N183" s="68"/>
      <c r="O183" s="68"/>
      <c r="P183" s="119"/>
      <c r="Q183" s="68"/>
      <c r="R183" s="119"/>
      <c r="S183" s="119"/>
      <c r="T183" s="119"/>
      <c r="U183" s="68"/>
      <c r="V183" s="68"/>
      <c r="W183" s="68"/>
      <c r="X183" s="119"/>
      <c r="Y183" s="68"/>
      <c r="Z183" s="119"/>
    </row>
    <row r="184" ht="15.75" customHeight="1">
      <c r="H184" s="119"/>
      <c r="I184" s="119"/>
      <c r="J184" s="119"/>
      <c r="M184" s="68"/>
      <c r="N184" s="68"/>
      <c r="O184" s="68"/>
      <c r="P184" s="119"/>
      <c r="Q184" s="68"/>
      <c r="R184" s="119"/>
      <c r="S184" s="119"/>
      <c r="T184" s="119"/>
      <c r="U184" s="68"/>
      <c r="V184" s="68"/>
      <c r="W184" s="68"/>
      <c r="X184" s="119"/>
      <c r="Y184" s="68"/>
      <c r="Z184" s="119"/>
    </row>
    <row r="185" ht="15.75" customHeight="1">
      <c r="H185" s="119"/>
      <c r="I185" s="119"/>
      <c r="J185" s="119"/>
      <c r="M185" s="68"/>
      <c r="N185" s="68"/>
      <c r="O185" s="68"/>
      <c r="P185" s="119"/>
      <c r="Q185" s="68"/>
      <c r="R185" s="119"/>
      <c r="S185" s="119"/>
      <c r="T185" s="119"/>
      <c r="U185" s="68"/>
      <c r="V185" s="68"/>
      <c r="W185" s="68"/>
      <c r="X185" s="119"/>
      <c r="Y185" s="68"/>
      <c r="Z185" s="119"/>
    </row>
    <row r="186" ht="15.75" customHeight="1">
      <c r="H186" s="119"/>
      <c r="I186" s="119"/>
      <c r="J186" s="119"/>
      <c r="M186" s="68"/>
      <c r="N186" s="68"/>
      <c r="O186" s="68"/>
      <c r="P186" s="119"/>
      <c r="Q186" s="68"/>
      <c r="R186" s="119"/>
      <c r="S186" s="119"/>
      <c r="T186" s="119"/>
      <c r="U186" s="68"/>
      <c r="V186" s="68"/>
      <c r="W186" s="68"/>
      <c r="X186" s="119"/>
      <c r="Y186" s="68"/>
      <c r="Z186" s="119"/>
    </row>
    <row r="187" ht="15.75" customHeight="1">
      <c r="H187" s="119"/>
      <c r="I187" s="119"/>
      <c r="J187" s="119"/>
      <c r="M187" s="68"/>
      <c r="N187" s="68"/>
      <c r="O187" s="68"/>
      <c r="P187" s="119"/>
      <c r="Q187" s="68"/>
      <c r="R187" s="119"/>
      <c r="S187" s="119"/>
      <c r="T187" s="119"/>
      <c r="U187" s="68"/>
      <c r="V187" s="68"/>
      <c r="W187" s="68"/>
      <c r="X187" s="119"/>
      <c r="Y187" s="68"/>
      <c r="Z187" s="119"/>
    </row>
    <row r="188" ht="15.75" customHeight="1">
      <c r="H188" s="119"/>
      <c r="I188" s="119"/>
      <c r="J188" s="119"/>
      <c r="M188" s="68"/>
      <c r="N188" s="68"/>
      <c r="O188" s="68"/>
      <c r="P188" s="119"/>
      <c r="Q188" s="68"/>
      <c r="R188" s="119"/>
      <c r="S188" s="119"/>
      <c r="T188" s="119"/>
      <c r="U188" s="68"/>
      <c r="V188" s="68"/>
      <c r="W188" s="68"/>
      <c r="X188" s="119"/>
      <c r="Y188" s="68"/>
      <c r="Z188" s="119"/>
    </row>
    <row r="189" ht="15.75" customHeight="1">
      <c r="H189" s="119"/>
      <c r="I189" s="119"/>
      <c r="J189" s="119"/>
      <c r="M189" s="68"/>
      <c r="N189" s="68"/>
      <c r="O189" s="68"/>
      <c r="P189" s="119"/>
      <c r="Q189" s="68"/>
      <c r="R189" s="119"/>
      <c r="S189" s="119"/>
      <c r="T189" s="119"/>
      <c r="U189" s="68"/>
      <c r="V189" s="68"/>
      <c r="W189" s="68"/>
      <c r="X189" s="119"/>
      <c r="Y189" s="68"/>
      <c r="Z189" s="119"/>
    </row>
    <row r="190" ht="15.75" customHeight="1">
      <c r="H190" s="119"/>
      <c r="I190" s="119"/>
      <c r="J190" s="119"/>
      <c r="M190" s="68"/>
      <c r="N190" s="68"/>
      <c r="O190" s="68"/>
      <c r="P190" s="119"/>
      <c r="Q190" s="68"/>
      <c r="R190" s="119"/>
      <c r="S190" s="119"/>
      <c r="T190" s="119"/>
      <c r="U190" s="68"/>
      <c r="V190" s="68"/>
      <c r="W190" s="68"/>
      <c r="X190" s="119"/>
      <c r="Y190" s="68"/>
      <c r="Z190" s="119"/>
    </row>
    <row r="191" ht="15.75" customHeight="1">
      <c r="H191" s="119"/>
      <c r="I191" s="119"/>
      <c r="J191" s="119"/>
      <c r="M191" s="68"/>
      <c r="N191" s="68"/>
      <c r="O191" s="68"/>
      <c r="P191" s="119"/>
      <c r="Q191" s="68"/>
      <c r="R191" s="119"/>
      <c r="S191" s="119"/>
      <c r="T191" s="119"/>
      <c r="U191" s="68"/>
      <c r="V191" s="68"/>
      <c r="W191" s="68"/>
      <c r="X191" s="119"/>
      <c r="Y191" s="68"/>
      <c r="Z191" s="119"/>
    </row>
    <row r="192" ht="15.75" customHeight="1">
      <c r="H192" s="119"/>
      <c r="I192" s="119"/>
      <c r="J192" s="119"/>
      <c r="M192" s="68"/>
      <c r="N192" s="68"/>
      <c r="O192" s="68"/>
      <c r="P192" s="119"/>
      <c r="Q192" s="68"/>
      <c r="R192" s="119"/>
      <c r="S192" s="119"/>
      <c r="T192" s="119"/>
      <c r="U192" s="68"/>
      <c r="V192" s="68"/>
      <c r="W192" s="68"/>
      <c r="X192" s="119"/>
      <c r="Y192" s="68"/>
      <c r="Z192" s="119"/>
    </row>
    <row r="193" ht="15.75" customHeight="1">
      <c r="H193" s="119"/>
      <c r="I193" s="119"/>
      <c r="J193" s="119"/>
      <c r="M193" s="68"/>
      <c r="N193" s="68"/>
      <c r="O193" s="68"/>
      <c r="P193" s="119"/>
      <c r="Q193" s="68"/>
      <c r="R193" s="119"/>
      <c r="S193" s="119"/>
      <c r="T193" s="119"/>
      <c r="U193" s="68"/>
      <c r="V193" s="68"/>
      <c r="W193" s="68"/>
      <c r="X193" s="119"/>
      <c r="Y193" s="68"/>
      <c r="Z193" s="119"/>
    </row>
    <row r="194" ht="15.75" customHeight="1">
      <c r="H194" s="119"/>
      <c r="I194" s="119"/>
      <c r="J194" s="119"/>
      <c r="M194" s="68"/>
      <c r="N194" s="68"/>
      <c r="O194" s="68"/>
      <c r="P194" s="119"/>
      <c r="Q194" s="68"/>
      <c r="R194" s="119"/>
      <c r="S194" s="119"/>
      <c r="T194" s="119"/>
      <c r="U194" s="68"/>
      <c r="V194" s="68"/>
      <c r="W194" s="68"/>
      <c r="X194" s="119"/>
      <c r="Y194" s="68"/>
      <c r="Z194" s="119"/>
    </row>
    <row r="195" ht="15.75" customHeight="1">
      <c r="H195" s="119"/>
      <c r="I195" s="119"/>
      <c r="J195" s="119"/>
      <c r="M195" s="68"/>
      <c r="N195" s="68"/>
      <c r="O195" s="68"/>
      <c r="P195" s="119"/>
      <c r="Q195" s="68"/>
      <c r="R195" s="119"/>
      <c r="S195" s="119"/>
      <c r="T195" s="119"/>
      <c r="U195" s="68"/>
      <c r="V195" s="68"/>
      <c r="W195" s="68"/>
      <c r="X195" s="119"/>
      <c r="Y195" s="68"/>
      <c r="Z195" s="119"/>
    </row>
    <row r="196" ht="15.75" customHeight="1">
      <c r="H196" s="119"/>
      <c r="I196" s="119"/>
      <c r="J196" s="119"/>
      <c r="M196" s="68"/>
      <c r="N196" s="68"/>
      <c r="O196" s="68"/>
      <c r="P196" s="119"/>
      <c r="Q196" s="68"/>
      <c r="R196" s="119"/>
      <c r="S196" s="119"/>
      <c r="T196" s="119"/>
      <c r="U196" s="68"/>
      <c r="V196" s="68"/>
      <c r="W196" s="68"/>
      <c r="X196" s="119"/>
      <c r="Y196" s="68"/>
      <c r="Z196" s="119"/>
    </row>
    <row r="197" ht="15.75" customHeight="1">
      <c r="H197" s="119"/>
      <c r="I197" s="119"/>
      <c r="J197" s="119"/>
      <c r="M197" s="68"/>
      <c r="N197" s="68"/>
      <c r="O197" s="68"/>
      <c r="P197" s="119"/>
      <c r="Q197" s="68"/>
      <c r="R197" s="119"/>
      <c r="S197" s="119"/>
      <c r="T197" s="119"/>
      <c r="U197" s="68"/>
      <c r="V197" s="68"/>
      <c r="W197" s="68"/>
      <c r="X197" s="119"/>
      <c r="Y197" s="68"/>
      <c r="Z197" s="119"/>
    </row>
    <row r="198" ht="15.75" customHeight="1">
      <c r="H198" s="119"/>
      <c r="I198" s="119"/>
      <c r="J198" s="119"/>
      <c r="M198" s="68"/>
      <c r="N198" s="68"/>
      <c r="O198" s="68"/>
      <c r="P198" s="119"/>
      <c r="Q198" s="68"/>
      <c r="R198" s="119"/>
      <c r="S198" s="119"/>
      <c r="T198" s="119"/>
      <c r="U198" s="68"/>
      <c r="V198" s="68"/>
      <c r="W198" s="68"/>
      <c r="X198" s="119"/>
      <c r="Y198" s="68"/>
      <c r="Z198" s="119"/>
    </row>
    <row r="199" ht="15.75" customHeight="1">
      <c r="H199" s="119"/>
      <c r="I199" s="119"/>
      <c r="J199" s="119"/>
      <c r="M199" s="68"/>
      <c r="N199" s="68"/>
      <c r="O199" s="68"/>
      <c r="P199" s="119"/>
      <c r="Q199" s="68"/>
      <c r="R199" s="119"/>
      <c r="S199" s="119"/>
      <c r="T199" s="119"/>
      <c r="U199" s="68"/>
      <c r="V199" s="68"/>
      <c r="W199" s="68"/>
      <c r="X199" s="119"/>
      <c r="Y199" s="68"/>
      <c r="Z199" s="119"/>
    </row>
    <row r="200" ht="15.75" customHeight="1">
      <c r="H200" s="119"/>
      <c r="I200" s="119"/>
      <c r="J200" s="119"/>
      <c r="M200" s="68"/>
      <c r="N200" s="68"/>
      <c r="O200" s="68"/>
      <c r="P200" s="119"/>
      <c r="Q200" s="68"/>
      <c r="R200" s="119"/>
      <c r="S200" s="119"/>
      <c r="T200" s="119"/>
      <c r="U200" s="68"/>
      <c r="V200" s="68"/>
      <c r="W200" s="68"/>
      <c r="X200" s="119"/>
      <c r="Y200" s="68"/>
      <c r="Z200" s="119"/>
    </row>
    <row r="201" ht="15.75" customHeight="1">
      <c r="H201" s="119"/>
      <c r="I201" s="119"/>
      <c r="J201" s="119"/>
      <c r="M201" s="68"/>
      <c r="N201" s="68"/>
      <c r="O201" s="68"/>
      <c r="P201" s="119"/>
      <c r="Q201" s="68"/>
      <c r="R201" s="119"/>
      <c r="S201" s="119"/>
      <c r="T201" s="119"/>
      <c r="U201" s="68"/>
      <c r="V201" s="68"/>
      <c r="W201" s="68"/>
      <c r="X201" s="119"/>
      <c r="Y201" s="68"/>
      <c r="Z201" s="119"/>
    </row>
    <row r="202" ht="15.75" customHeight="1">
      <c r="H202" s="119"/>
      <c r="I202" s="119"/>
      <c r="J202" s="119"/>
      <c r="M202" s="68"/>
      <c r="N202" s="68"/>
      <c r="O202" s="68"/>
      <c r="P202" s="119"/>
      <c r="Q202" s="68"/>
      <c r="R202" s="119"/>
      <c r="S202" s="119"/>
      <c r="T202" s="119"/>
      <c r="U202" s="68"/>
      <c r="V202" s="68"/>
      <c r="W202" s="68"/>
      <c r="X202" s="119"/>
      <c r="Y202" s="68"/>
      <c r="Z202" s="119"/>
    </row>
    <row r="203" ht="15.75" customHeight="1">
      <c r="H203" s="119"/>
      <c r="I203" s="119"/>
      <c r="J203" s="119"/>
      <c r="M203" s="68"/>
      <c r="N203" s="68"/>
      <c r="O203" s="68"/>
      <c r="P203" s="119"/>
      <c r="Q203" s="68"/>
      <c r="R203" s="119"/>
      <c r="S203" s="119"/>
      <c r="T203" s="119"/>
      <c r="U203" s="68"/>
      <c r="V203" s="68"/>
      <c r="W203" s="68"/>
      <c r="X203" s="119"/>
      <c r="Y203" s="68"/>
      <c r="Z203" s="119"/>
    </row>
    <row r="204" ht="15.75" customHeight="1">
      <c r="H204" s="119"/>
      <c r="I204" s="119"/>
      <c r="J204" s="119"/>
      <c r="M204" s="68"/>
      <c r="N204" s="68"/>
      <c r="O204" s="68"/>
      <c r="P204" s="119"/>
      <c r="Q204" s="68"/>
      <c r="R204" s="119"/>
      <c r="S204" s="119"/>
      <c r="T204" s="119"/>
      <c r="U204" s="68"/>
      <c r="V204" s="68"/>
      <c r="W204" s="68"/>
      <c r="X204" s="119"/>
      <c r="Y204" s="68"/>
      <c r="Z204" s="119"/>
    </row>
    <row r="205" ht="15.75" customHeight="1">
      <c r="H205" s="119"/>
      <c r="I205" s="119"/>
      <c r="J205" s="119"/>
      <c r="M205" s="68"/>
      <c r="N205" s="68"/>
      <c r="O205" s="68"/>
      <c r="P205" s="119"/>
      <c r="Q205" s="68"/>
      <c r="R205" s="119"/>
      <c r="S205" s="119"/>
      <c r="T205" s="119"/>
      <c r="U205" s="68"/>
      <c r="V205" s="68"/>
      <c r="W205" s="68"/>
      <c r="X205" s="119"/>
      <c r="Y205" s="68"/>
      <c r="Z205" s="119"/>
    </row>
    <row r="206" ht="15.75" customHeight="1">
      <c r="H206" s="119"/>
      <c r="I206" s="119"/>
      <c r="J206" s="119"/>
      <c r="M206" s="68"/>
      <c r="N206" s="68"/>
      <c r="O206" s="68"/>
      <c r="P206" s="119"/>
      <c r="Q206" s="68"/>
      <c r="R206" s="119"/>
      <c r="S206" s="119"/>
      <c r="T206" s="119"/>
      <c r="U206" s="68"/>
      <c r="V206" s="68"/>
      <c r="W206" s="68"/>
      <c r="X206" s="119"/>
      <c r="Y206" s="68"/>
      <c r="Z206" s="119"/>
    </row>
    <row r="207" ht="15.75" customHeight="1">
      <c r="H207" s="119"/>
      <c r="I207" s="119"/>
      <c r="J207" s="119"/>
      <c r="M207" s="68"/>
      <c r="N207" s="68"/>
      <c r="O207" s="68"/>
      <c r="P207" s="119"/>
      <c r="Q207" s="68"/>
      <c r="R207" s="119"/>
      <c r="S207" s="119"/>
      <c r="T207" s="119"/>
      <c r="U207" s="68"/>
      <c r="V207" s="68"/>
      <c r="W207" s="68"/>
      <c r="X207" s="119"/>
      <c r="Y207" s="68"/>
      <c r="Z207" s="119"/>
    </row>
    <row r="208" ht="15.75" customHeight="1">
      <c r="H208" s="119"/>
      <c r="I208" s="119"/>
      <c r="J208" s="119"/>
      <c r="M208" s="68"/>
      <c r="N208" s="68"/>
      <c r="O208" s="68"/>
      <c r="P208" s="119"/>
      <c r="Q208" s="68"/>
      <c r="R208" s="119"/>
      <c r="S208" s="119"/>
      <c r="T208" s="119"/>
      <c r="U208" s="68"/>
      <c r="V208" s="68"/>
      <c r="W208" s="68"/>
      <c r="X208" s="119"/>
      <c r="Y208" s="68"/>
      <c r="Z208" s="119"/>
    </row>
    <row r="209" ht="15.75" customHeight="1">
      <c r="H209" s="119"/>
      <c r="I209" s="119"/>
      <c r="J209" s="119"/>
      <c r="M209" s="68"/>
      <c r="N209" s="68"/>
      <c r="O209" s="68"/>
      <c r="P209" s="119"/>
      <c r="Q209" s="68"/>
      <c r="R209" s="119"/>
      <c r="S209" s="119"/>
      <c r="T209" s="119"/>
      <c r="U209" s="68"/>
      <c r="V209" s="68"/>
      <c r="W209" s="68"/>
      <c r="X209" s="119"/>
      <c r="Y209" s="68"/>
      <c r="Z209" s="119"/>
    </row>
    <row r="210" ht="15.75" customHeight="1">
      <c r="H210" s="119"/>
      <c r="I210" s="119"/>
      <c r="J210" s="119"/>
      <c r="M210" s="68"/>
      <c r="N210" s="68"/>
      <c r="O210" s="68"/>
      <c r="P210" s="119"/>
      <c r="Q210" s="68"/>
      <c r="R210" s="119"/>
      <c r="S210" s="119"/>
      <c r="T210" s="119"/>
      <c r="U210" s="68"/>
      <c r="V210" s="68"/>
      <c r="W210" s="68"/>
      <c r="X210" s="119"/>
      <c r="Y210" s="68"/>
      <c r="Z210" s="119"/>
    </row>
    <row r="211" ht="15.75" customHeight="1">
      <c r="H211" s="119"/>
      <c r="I211" s="119"/>
      <c r="J211" s="119"/>
      <c r="M211" s="68"/>
      <c r="N211" s="68"/>
      <c r="O211" s="68"/>
      <c r="P211" s="119"/>
      <c r="Q211" s="68"/>
      <c r="R211" s="119"/>
      <c r="S211" s="119"/>
      <c r="T211" s="119"/>
      <c r="U211" s="68"/>
      <c r="V211" s="68"/>
      <c r="W211" s="68"/>
      <c r="X211" s="119"/>
      <c r="Y211" s="68"/>
      <c r="Z211" s="119"/>
    </row>
    <row r="212" ht="15.75" customHeight="1">
      <c r="H212" s="119"/>
      <c r="I212" s="119"/>
      <c r="J212" s="119"/>
      <c r="M212" s="68"/>
      <c r="N212" s="68"/>
      <c r="O212" s="68"/>
      <c r="P212" s="119"/>
      <c r="Q212" s="68"/>
      <c r="R212" s="119"/>
      <c r="S212" s="119"/>
      <c r="T212" s="119"/>
      <c r="U212" s="68"/>
      <c r="V212" s="68"/>
      <c r="W212" s="68"/>
      <c r="X212" s="119"/>
      <c r="Y212" s="68"/>
      <c r="Z212" s="119"/>
    </row>
    <row r="213" ht="15.75" customHeight="1">
      <c r="H213" s="119"/>
      <c r="I213" s="119"/>
      <c r="J213" s="119"/>
      <c r="M213" s="68"/>
      <c r="N213" s="68"/>
      <c r="O213" s="68"/>
      <c r="P213" s="119"/>
      <c r="Q213" s="68"/>
      <c r="R213" s="119"/>
      <c r="S213" s="119"/>
      <c r="T213" s="119"/>
      <c r="U213" s="68"/>
      <c r="V213" s="68"/>
      <c r="W213" s="68"/>
      <c r="X213" s="119"/>
      <c r="Y213" s="68"/>
      <c r="Z213" s="119"/>
    </row>
    <row r="214" ht="15.75" customHeight="1">
      <c r="H214" s="119"/>
      <c r="I214" s="119"/>
      <c r="J214" s="119"/>
      <c r="M214" s="68"/>
      <c r="N214" s="68"/>
      <c r="O214" s="68"/>
      <c r="P214" s="119"/>
      <c r="Q214" s="68"/>
      <c r="R214" s="119"/>
      <c r="S214" s="119"/>
      <c r="T214" s="119"/>
      <c r="U214" s="68"/>
      <c r="V214" s="68"/>
      <c r="W214" s="68"/>
      <c r="X214" s="119"/>
      <c r="Y214" s="68"/>
      <c r="Z214" s="119"/>
    </row>
    <row r="215" ht="15.75" customHeight="1">
      <c r="H215" s="119"/>
      <c r="I215" s="119"/>
      <c r="J215" s="119"/>
      <c r="M215" s="68"/>
      <c r="N215" s="68"/>
      <c r="O215" s="68"/>
      <c r="P215" s="119"/>
      <c r="Q215" s="68"/>
      <c r="R215" s="119"/>
      <c r="S215" s="119"/>
      <c r="T215" s="119"/>
      <c r="U215" s="68"/>
      <c r="V215" s="68"/>
      <c r="W215" s="68"/>
      <c r="X215" s="119"/>
      <c r="Y215" s="68"/>
      <c r="Z215" s="119"/>
    </row>
    <row r="216" ht="15.75" customHeight="1">
      <c r="H216" s="119"/>
      <c r="I216" s="119"/>
      <c r="J216" s="119"/>
      <c r="M216" s="68"/>
      <c r="N216" s="68"/>
      <c r="O216" s="68"/>
      <c r="P216" s="119"/>
      <c r="Q216" s="68"/>
      <c r="R216" s="119"/>
      <c r="S216" s="119"/>
      <c r="T216" s="119"/>
      <c r="U216" s="68"/>
      <c r="V216" s="68"/>
      <c r="W216" s="68"/>
      <c r="X216" s="119"/>
      <c r="Y216" s="68"/>
      <c r="Z216" s="119"/>
    </row>
    <row r="217" ht="15.75" customHeight="1">
      <c r="H217" s="119"/>
      <c r="I217" s="119"/>
      <c r="J217" s="119"/>
      <c r="M217" s="68"/>
      <c r="N217" s="68"/>
      <c r="O217" s="68"/>
      <c r="P217" s="119"/>
      <c r="Q217" s="68"/>
      <c r="R217" s="119"/>
      <c r="S217" s="119"/>
      <c r="T217" s="119"/>
      <c r="U217" s="68"/>
      <c r="V217" s="68"/>
      <c r="W217" s="68"/>
      <c r="X217" s="119"/>
      <c r="Y217" s="68"/>
      <c r="Z217" s="119"/>
    </row>
    <row r="218" ht="15.75" customHeight="1">
      <c r="H218" s="119"/>
      <c r="I218" s="119"/>
      <c r="J218" s="119"/>
      <c r="M218" s="68"/>
      <c r="N218" s="68"/>
      <c r="O218" s="68"/>
      <c r="P218" s="119"/>
      <c r="Q218" s="68"/>
      <c r="R218" s="119"/>
      <c r="S218" s="119"/>
      <c r="T218" s="119"/>
      <c r="U218" s="68"/>
      <c r="V218" s="68"/>
      <c r="W218" s="68"/>
      <c r="X218" s="119"/>
      <c r="Y218" s="68"/>
      <c r="Z218" s="119"/>
    </row>
    <row r="219" ht="15.75" customHeight="1">
      <c r="H219" s="119"/>
      <c r="I219" s="119"/>
      <c r="J219" s="119"/>
      <c r="M219" s="68"/>
      <c r="N219" s="68"/>
      <c r="O219" s="68"/>
      <c r="P219" s="119"/>
      <c r="Q219" s="68"/>
      <c r="R219" s="119"/>
      <c r="S219" s="119"/>
      <c r="T219" s="119"/>
      <c r="U219" s="68"/>
      <c r="V219" s="68"/>
      <c r="W219" s="68"/>
      <c r="X219" s="119"/>
      <c r="Y219" s="68"/>
      <c r="Z219" s="119"/>
    </row>
    <row r="220" ht="15.75" customHeight="1">
      <c r="H220" s="119"/>
      <c r="I220" s="119"/>
      <c r="J220" s="119"/>
      <c r="M220" s="68"/>
      <c r="N220" s="68"/>
      <c r="O220" s="68"/>
      <c r="P220" s="119"/>
      <c r="Q220" s="68"/>
      <c r="R220" s="119"/>
      <c r="S220" s="119"/>
      <c r="T220" s="119"/>
      <c r="U220" s="68"/>
      <c r="V220" s="68"/>
      <c r="W220" s="68"/>
      <c r="X220" s="119"/>
      <c r="Y220" s="68"/>
      <c r="Z220" s="119"/>
    </row>
    <row r="221" ht="15.75" customHeight="1">
      <c r="H221" s="119"/>
      <c r="I221" s="119"/>
      <c r="J221" s="119"/>
      <c r="M221" s="68"/>
      <c r="N221" s="68"/>
      <c r="O221" s="68"/>
      <c r="P221" s="119"/>
      <c r="Q221" s="68"/>
      <c r="R221" s="119"/>
      <c r="S221" s="119"/>
      <c r="T221" s="119"/>
      <c r="U221" s="68"/>
      <c r="V221" s="68"/>
      <c r="W221" s="68"/>
      <c r="X221" s="119"/>
      <c r="Y221" s="68"/>
      <c r="Z221" s="119"/>
    </row>
    <row r="222" ht="15.75" customHeight="1">
      <c r="H222" s="119"/>
      <c r="I222" s="119"/>
      <c r="J222" s="119"/>
      <c r="M222" s="68"/>
      <c r="N222" s="68"/>
      <c r="O222" s="68"/>
      <c r="P222" s="119"/>
      <c r="Q222" s="68"/>
      <c r="R222" s="119"/>
      <c r="S222" s="119"/>
      <c r="T222" s="119"/>
      <c r="U222" s="68"/>
      <c r="V222" s="68"/>
      <c r="W222" s="68"/>
      <c r="X222" s="119"/>
      <c r="Y222" s="68"/>
      <c r="Z222" s="119"/>
    </row>
    <row r="223" ht="15.75" customHeight="1">
      <c r="H223" s="119"/>
      <c r="I223" s="119"/>
      <c r="J223" s="119"/>
      <c r="M223" s="68"/>
      <c r="N223" s="68"/>
      <c r="O223" s="68"/>
      <c r="P223" s="119"/>
      <c r="Q223" s="68"/>
      <c r="R223" s="119"/>
      <c r="S223" s="119"/>
      <c r="T223" s="119"/>
      <c r="U223" s="68"/>
      <c r="V223" s="68"/>
      <c r="W223" s="68"/>
      <c r="X223" s="119"/>
      <c r="Y223" s="68"/>
      <c r="Z223" s="119"/>
    </row>
    <row r="224" ht="15.75" customHeight="1">
      <c r="H224" s="119"/>
      <c r="I224" s="119"/>
      <c r="J224" s="119"/>
      <c r="M224" s="68"/>
      <c r="N224" s="68"/>
      <c r="O224" s="68"/>
      <c r="P224" s="119"/>
      <c r="Q224" s="68"/>
      <c r="R224" s="119"/>
      <c r="S224" s="119"/>
      <c r="T224" s="119"/>
      <c r="U224" s="68"/>
      <c r="V224" s="68"/>
      <c r="W224" s="68"/>
      <c r="X224" s="119"/>
      <c r="Y224" s="68"/>
      <c r="Z224" s="119"/>
    </row>
    <row r="225" ht="15.75" customHeight="1">
      <c r="H225" s="119"/>
      <c r="I225" s="119"/>
      <c r="J225" s="119"/>
      <c r="M225" s="68"/>
      <c r="N225" s="68"/>
      <c r="O225" s="68"/>
      <c r="P225" s="119"/>
      <c r="Q225" s="68"/>
      <c r="R225" s="119"/>
      <c r="S225" s="119"/>
      <c r="T225" s="119"/>
      <c r="U225" s="68"/>
      <c r="V225" s="68"/>
      <c r="W225" s="68"/>
      <c r="X225" s="119"/>
      <c r="Y225" s="68"/>
      <c r="Z225" s="119"/>
    </row>
    <row r="226" ht="15.75" customHeight="1">
      <c r="H226" s="119"/>
      <c r="I226" s="119"/>
      <c r="J226" s="119"/>
      <c r="M226" s="68"/>
      <c r="N226" s="68"/>
      <c r="O226" s="68"/>
      <c r="P226" s="119"/>
      <c r="Q226" s="68"/>
      <c r="R226" s="119"/>
      <c r="S226" s="119"/>
      <c r="T226" s="119"/>
      <c r="U226" s="68"/>
      <c r="V226" s="68"/>
      <c r="W226" s="68"/>
      <c r="X226" s="119"/>
      <c r="Y226" s="68"/>
      <c r="Z226" s="119"/>
    </row>
    <row r="227" ht="15.75" customHeight="1">
      <c r="H227" s="119"/>
      <c r="I227" s="119"/>
      <c r="J227" s="119"/>
      <c r="M227" s="68"/>
      <c r="N227" s="68"/>
      <c r="O227" s="68"/>
      <c r="P227" s="119"/>
      <c r="Q227" s="68"/>
      <c r="R227" s="119"/>
      <c r="S227" s="119"/>
      <c r="T227" s="119"/>
      <c r="U227" s="68"/>
      <c r="V227" s="68"/>
      <c r="W227" s="68"/>
      <c r="X227" s="119"/>
      <c r="Y227" s="68"/>
      <c r="Z227" s="119"/>
    </row>
    <row r="228" ht="15.75" customHeight="1">
      <c r="H228" s="119"/>
      <c r="I228" s="119"/>
      <c r="J228" s="119"/>
      <c r="M228" s="68"/>
      <c r="N228" s="68"/>
      <c r="O228" s="68"/>
      <c r="P228" s="119"/>
      <c r="Q228" s="68"/>
      <c r="R228" s="119"/>
      <c r="S228" s="119"/>
      <c r="T228" s="119"/>
      <c r="U228" s="68"/>
      <c r="V228" s="68"/>
      <c r="W228" s="68"/>
      <c r="X228" s="119"/>
      <c r="Y228" s="68"/>
      <c r="Z228" s="119"/>
    </row>
    <row r="229" ht="15.75" customHeight="1">
      <c r="H229" s="119"/>
      <c r="I229" s="119"/>
      <c r="J229" s="119"/>
      <c r="M229" s="68"/>
      <c r="N229" s="68"/>
      <c r="O229" s="68"/>
      <c r="P229" s="119"/>
      <c r="Q229" s="68"/>
      <c r="R229" s="119"/>
      <c r="S229" s="119"/>
      <c r="T229" s="119"/>
      <c r="U229" s="68"/>
      <c r="V229" s="68"/>
      <c r="W229" s="68"/>
      <c r="X229" s="119"/>
      <c r="Y229" s="68"/>
      <c r="Z229" s="119"/>
    </row>
    <row r="230" ht="15.75" customHeight="1">
      <c r="H230" s="119"/>
      <c r="I230" s="119"/>
      <c r="J230" s="119"/>
      <c r="M230" s="68"/>
      <c r="N230" s="68"/>
      <c r="O230" s="68"/>
      <c r="P230" s="119"/>
      <c r="Q230" s="68"/>
      <c r="R230" s="119"/>
      <c r="S230" s="119"/>
      <c r="T230" s="119"/>
      <c r="U230" s="68"/>
      <c r="V230" s="68"/>
      <c r="W230" s="68"/>
      <c r="X230" s="119"/>
      <c r="Y230" s="68"/>
      <c r="Z230" s="119"/>
    </row>
    <row r="231" ht="15.75" customHeight="1">
      <c r="H231" s="119"/>
      <c r="I231" s="119"/>
      <c r="J231" s="119"/>
      <c r="M231" s="68"/>
      <c r="N231" s="68"/>
      <c r="O231" s="68"/>
      <c r="P231" s="119"/>
      <c r="Q231" s="68"/>
      <c r="R231" s="119"/>
      <c r="S231" s="119"/>
      <c r="T231" s="119"/>
      <c r="U231" s="68"/>
      <c r="V231" s="68"/>
      <c r="W231" s="68"/>
      <c r="X231" s="119"/>
      <c r="Y231" s="68"/>
      <c r="Z231" s="119"/>
    </row>
    <row r="232" ht="15.75" customHeight="1">
      <c r="H232" s="119"/>
      <c r="I232" s="119"/>
      <c r="J232" s="119"/>
      <c r="M232" s="68"/>
      <c r="N232" s="68"/>
      <c r="O232" s="68"/>
      <c r="P232" s="119"/>
      <c r="Q232" s="68"/>
      <c r="R232" s="119"/>
      <c r="S232" s="119"/>
      <c r="T232" s="119"/>
      <c r="U232" s="68"/>
      <c r="V232" s="68"/>
      <c r="W232" s="68"/>
      <c r="X232" s="119"/>
      <c r="Y232" s="68"/>
      <c r="Z232" s="119"/>
    </row>
    <row r="233" ht="15.75" customHeight="1">
      <c r="H233" s="119"/>
      <c r="I233" s="119"/>
      <c r="J233" s="119"/>
      <c r="M233" s="68"/>
      <c r="N233" s="68"/>
      <c r="O233" s="68"/>
      <c r="P233" s="119"/>
      <c r="Q233" s="68"/>
      <c r="R233" s="119"/>
      <c r="S233" s="119"/>
      <c r="T233" s="119"/>
      <c r="U233" s="68"/>
      <c r="V233" s="68"/>
      <c r="W233" s="68"/>
      <c r="X233" s="119"/>
      <c r="Y233" s="68"/>
      <c r="Z233" s="119"/>
    </row>
    <row r="234" ht="15.75" customHeight="1">
      <c r="H234" s="119"/>
      <c r="I234" s="119"/>
      <c r="J234" s="119"/>
      <c r="M234" s="68"/>
      <c r="N234" s="68"/>
      <c r="O234" s="68"/>
      <c r="P234" s="119"/>
      <c r="Q234" s="68"/>
      <c r="R234" s="119"/>
      <c r="S234" s="119"/>
      <c r="T234" s="119"/>
      <c r="U234" s="68"/>
      <c r="V234" s="68"/>
      <c r="W234" s="68"/>
      <c r="X234" s="119"/>
      <c r="Y234" s="68"/>
      <c r="Z234" s="119"/>
    </row>
    <row r="235" ht="15.75" customHeight="1">
      <c r="H235" s="119"/>
      <c r="I235" s="119"/>
      <c r="J235" s="119"/>
      <c r="M235" s="68"/>
      <c r="N235" s="68"/>
      <c r="O235" s="68"/>
      <c r="P235" s="119"/>
      <c r="Q235" s="68"/>
      <c r="R235" s="119"/>
      <c r="S235" s="119"/>
      <c r="T235" s="119"/>
      <c r="U235" s="68"/>
      <c r="V235" s="68"/>
      <c r="W235" s="68"/>
      <c r="X235" s="119"/>
      <c r="Y235" s="68"/>
      <c r="Z235" s="119"/>
    </row>
    <row r="236" ht="15.75" customHeight="1">
      <c r="H236" s="119"/>
      <c r="I236" s="119"/>
      <c r="J236" s="119"/>
      <c r="M236" s="68"/>
      <c r="N236" s="68"/>
      <c r="O236" s="68"/>
      <c r="P236" s="119"/>
      <c r="Q236" s="68"/>
      <c r="R236" s="119"/>
      <c r="S236" s="119"/>
      <c r="T236" s="119"/>
      <c r="U236" s="68"/>
      <c r="V236" s="68"/>
      <c r="W236" s="68"/>
      <c r="X236" s="119"/>
      <c r="Y236" s="68"/>
      <c r="Z236" s="119"/>
    </row>
    <row r="237" ht="15.75" customHeight="1">
      <c r="H237" s="119"/>
      <c r="I237" s="119"/>
      <c r="J237" s="119"/>
      <c r="M237" s="68"/>
      <c r="N237" s="68"/>
      <c r="O237" s="68"/>
      <c r="P237" s="119"/>
      <c r="Q237" s="68"/>
      <c r="R237" s="119"/>
      <c r="S237" s="119"/>
      <c r="T237" s="119"/>
      <c r="U237" s="68"/>
      <c r="V237" s="68"/>
      <c r="W237" s="68"/>
      <c r="X237" s="119"/>
      <c r="Y237" s="68"/>
      <c r="Z237" s="119"/>
    </row>
    <row r="238" ht="15.75" customHeight="1">
      <c r="H238" s="119"/>
      <c r="I238" s="119"/>
      <c r="J238" s="119"/>
      <c r="M238" s="68"/>
      <c r="N238" s="68"/>
      <c r="O238" s="68"/>
      <c r="P238" s="119"/>
      <c r="Q238" s="68"/>
      <c r="R238" s="119"/>
      <c r="S238" s="119"/>
      <c r="T238" s="119"/>
      <c r="U238" s="68"/>
      <c r="V238" s="68"/>
      <c r="W238" s="68"/>
      <c r="X238" s="119"/>
      <c r="Y238" s="68"/>
      <c r="Z238" s="119"/>
    </row>
    <row r="239" ht="15.75" customHeight="1">
      <c r="H239" s="119"/>
      <c r="I239" s="119"/>
      <c r="J239" s="119"/>
      <c r="M239" s="68"/>
      <c r="N239" s="68"/>
      <c r="O239" s="68"/>
      <c r="P239" s="119"/>
      <c r="Q239" s="68"/>
      <c r="R239" s="119"/>
      <c r="S239" s="119"/>
      <c r="T239" s="119"/>
      <c r="U239" s="68"/>
      <c r="V239" s="68"/>
      <c r="W239" s="68"/>
      <c r="X239" s="119"/>
      <c r="Y239" s="68"/>
      <c r="Z239" s="119"/>
    </row>
    <row r="240" ht="15.75" customHeight="1">
      <c r="H240" s="119"/>
      <c r="I240" s="119"/>
      <c r="J240" s="119"/>
      <c r="M240" s="68"/>
      <c r="N240" s="68"/>
      <c r="O240" s="68"/>
      <c r="P240" s="119"/>
      <c r="Q240" s="68"/>
      <c r="R240" s="119"/>
      <c r="S240" s="119"/>
      <c r="T240" s="119"/>
      <c r="U240" s="68"/>
      <c r="V240" s="68"/>
      <c r="W240" s="68"/>
      <c r="X240" s="119"/>
      <c r="Y240" s="68"/>
      <c r="Z240" s="119"/>
    </row>
    <row r="241" ht="15.75" customHeight="1">
      <c r="H241" s="119"/>
      <c r="I241" s="119"/>
      <c r="J241" s="119"/>
      <c r="M241" s="68"/>
      <c r="N241" s="68"/>
      <c r="O241" s="68"/>
      <c r="P241" s="119"/>
      <c r="Q241" s="68"/>
      <c r="R241" s="119"/>
      <c r="S241" s="119"/>
      <c r="T241" s="119"/>
      <c r="U241" s="68"/>
      <c r="V241" s="68"/>
      <c r="W241" s="68"/>
      <c r="X241" s="119"/>
      <c r="Y241" s="68"/>
      <c r="Z241" s="119"/>
    </row>
    <row r="242" ht="15.75" customHeight="1">
      <c r="H242" s="119"/>
      <c r="I242" s="119"/>
      <c r="J242" s="119"/>
      <c r="M242" s="68"/>
      <c r="N242" s="68"/>
      <c r="O242" s="68"/>
      <c r="P242" s="119"/>
      <c r="Q242" s="68"/>
      <c r="R242" s="119"/>
      <c r="S242" s="119"/>
      <c r="T242" s="119"/>
      <c r="U242" s="68"/>
      <c r="V242" s="68"/>
      <c r="W242" s="68"/>
      <c r="X242" s="119"/>
      <c r="Y242" s="68"/>
      <c r="Z242" s="119"/>
    </row>
    <row r="243" ht="15.75" customHeight="1">
      <c r="H243" s="119"/>
      <c r="I243" s="119"/>
      <c r="J243" s="119"/>
      <c r="M243" s="68"/>
      <c r="N243" s="68"/>
      <c r="O243" s="68"/>
      <c r="P243" s="119"/>
      <c r="Q243" s="68"/>
      <c r="R243" s="119"/>
      <c r="S243" s="119"/>
      <c r="T243" s="119"/>
      <c r="U243" s="68"/>
      <c r="V243" s="68"/>
      <c r="W243" s="68"/>
      <c r="X243" s="119"/>
      <c r="Y243" s="68"/>
      <c r="Z243" s="119"/>
    </row>
    <row r="244" ht="15.75" customHeight="1">
      <c r="H244" s="119"/>
      <c r="I244" s="119"/>
      <c r="J244" s="119"/>
      <c r="M244" s="68"/>
      <c r="N244" s="68"/>
      <c r="O244" s="68"/>
      <c r="P244" s="119"/>
      <c r="Q244" s="68"/>
      <c r="R244" s="119"/>
      <c r="S244" s="119"/>
      <c r="T244" s="119"/>
      <c r="U244" s="68"/>
      <c r="V244" s="68"/>
      <c r="W244" s="68"/>
      <c r="X244" s="119"/>
      <c r="Y244" s="68"/>
      <c r="Z244" s="119"/>
    </row>
    <row r="245" ht="15.75" customHeight="1">
      <c r="H245" s="119"/>
      <c r="I245" s="119"/>
      <c r="J245" s="119"/>
      <c r="M245" s="68"/>
      <c r="N245" s="68"/>
      <c r="O245" s="68"/>
      <c r="P245" s="119"/>
      <c r="Q245" s="68"/>
      <c r="R245" s="119"/>
      <c r="S245" s="119"/>
      <c r="T245" s="119"/>
      <c r="U245" s="68"/>
      <c r="V245" s="68"/>
      <c r="W245" s="68"/>
      <c r="X245" s="119"/>
      <c r="Y245" s="68"/>
      <c r="Z245" s="119"/>
    </row>
    <row r="246" ht="15.75" customHeight="1">
      <c r="H246" s="119"/>
      <c r="I246" s="119"/>
      <c r="J246" s="119"/>
      <c r="M246" s="68"/>
      <c r="N246" s="68"/>
      <c r="O246" s="68"/>
      <c r="P246" s="119"/>
      <c r="Q246" s="68"/>
      <c r="R246" s="119"/>
      <c r="S246" s="119"/>
      <c r="T246" s="119"/>
      <c r="U246" s="68"/>
      <c r="V246" s="68"/>
      <c r="W246" s="68"/>
      <c r="X246" s="119"/>
      <c r="Y246" s="68"/>
      <c r="Z246" s="119"/>
    </row>
    <row r="247" ht="15.75" customHeight="1">
      <c r="H247" s="119"/>
      <c r="I247" s="119"/>
      <c r="J247" s="119"/>
      <c r="M247" s="68"/>
      <c r="N247" s="68"/>
      <c r="O247" s="68"/>
      <c r="P247" s="119"/>
      <c r="Q247" s="68"/>
      <c r="R247" s="119"/>
      <c r="S247" s="119"/>
      <c r="T247" s="119"/>
      <c r="U247" s="68"/>
      <c r="V247" s="68"/>
      <c r="W247" s="68"/>
      <c r="X247" s="119"/>
      <c r="Y247" s="68"/>
      <c r="Z247" s="119"/>
    </row>
    <row r="248" ht="15.75" customHeight="1">
      <c r="H248" s="119"/>
      <c r="I248" s="119"/>
      <c r="J248" s="119"/>
      <c r="M248" s="68"/>
      <c r="N248" s="68"/>
      <c r="O248" s="68"/>
      <c r="P248" s="119"/>
      <c r="Q248" s="68"/>
      <c r="R248" s="119"/>
      <c r="S248" s="119"/>
      <c r="T248" s="119"/>
      <c r="U248" s="68"/>
      <c r="V248" s="68"/>
      <c r="W248" s="68"/>
      <c r="X248" s="119"/>
      <c r="Y248" s="68"/>
      <c r="Z248" s="119"/>
    </row>
    <row r="249" ht="15.75" customHeight="1">
      <c r="H249" s="119"/>
      <c r="I249" s="119"/>
      <c r="J249" s="119"/>
      <c r="M249" s="68"/>
      <c r="N249" s="68"/>
      <c r="O249" s="68"/>
      <c r="P249" s="119"/>
      <c r="Q249" s="68"/>
      <c r="R249" s="119"/>
      <c r="S249" s="119"/>
      <c r="T249" s="119"/>
      <c r="U249" s="68"/>
      <c r="V249" s="68"/>
      <c r="W249" s="68"/>
      <c r="X249" s="119"/>
      <c r="Y249" s="68"/>
      <c r="Z249" s="119"/>
    </row>
    <row r="250" ht="15.75" customHeight="1">
      <c r="H250" s="119"/>
      <c r="I250" s="119"/>
      <c r="J250" s="119"/>
      <c r="M250" s="68"/>
      <c r="N250" s="68"/>
      <c r="O250" s="68"/>
      <c r="P250" s="119"/>
      <c r="Q250" s="68"/>
      <c r="R250" s="119"/>
      <c r="S250" s="119"/>
      <c r="T250" s="119"/>
      <c r="U250" s="68"/>
      <c r="V250" s="68"/>
      <c r="W250" s="68"/>
      <c r="X250" s="119"/>
      <c r="Y250" s="68"/>
      <c r="Z250" s="119"/>
    </row>
    <row r="251" ht="15.75" customHeight="1">
      <c r="H251" s="119"/>
      <c r="I251" s="119"/>
      <c r="J251" s="119"/>
      <c r="M251" s="68"/>
      <c r="N251" s="68"/>
      <c r="O251" s="68"/>
      <c r="P251" s="119"/>
      <c r="Q251" s="68"/>
      <c r="R251" s="119"/>
      <c r="S251" s="119"/>
      <c r="T251" s="119"/>
      <c r="U251" s="68"/>
      <c r="V251" s="68"/>
      <c r="W251" s="68"/>
      <c r="X251" s="119"/>
      <c r="Y251" s="68"/>
      <c r="Z251" s="119"/>
    </row>
    <row r="252" ht="15.75" customHeight="1">
      <c r="H252" s="119"/>
      <c r="I252" s="119"/>
      <c r="J252" s="119"/>
      <c r="M252" s="68"/>
      <c r="N252" s="68"/>
      <c r="O252" s="68"/>
      <c r="P252" s="119"/>
      <c r="Q252" s="68"/>
      <c r="R252" s="119"/>
      <c r="S252" s="119"/>
      <c r="T252" s="119"/>
      <c r="U252" s="68"/>
      <c r="V252" s="68"/>
      <c r="W252" s="68"/>
      <c r="X252" s="119"/>
      <c r="Y252" s="68"/>
      <c r="Z252" s="119"/>
    </row>
    <row r="253" ht="15.75" customHeight="1">
      <c r="H253" s="119"/>
      <c r="I253" s="119"/>
      <c r="J253" s="119"/>
      <c r="M253" s="68"/>
      <c r="N253" s="68"/>
      <c r="O253" s="68"/>
      <c r="P253" s="119"/>
      <c r="Q253" s="68"/>
      <c r="R253" s="119"/>
      <c r="S253" s="119"/>
      <c r="T253" s="119"/>
      <c r="U253" s="68"/>
      <c r="V253" s="68"/>
      <c r="W253" s="68"/>
      <c r="X253" s="119"/>
      <c r="Y253" s="68"/>
      <c r="Z253" s="119"/>
    </row>
    <row r="254" ht="15.75" customHeight="1">
      <c r="H254" s="119"/>
      <c r="I254" s="119"/>
      <c r="J254" s="119"/>
      <c r="M254" s="68"/>
      <c r="N254" s="68"/>
      <c r="O254" s="68"/>
      <c r="P254" s="119"/>
      <c r="Q254" s="68"/>
      <c r="R254" s="119"/>
      <c r="S254" s="119"/>
      <c r="T254" s="119"/>
      <c r="U254" s="68"/>
      <c r="V254" s="68"/>
      <c r="W254" s="68"/>
      <c r="X254" s="119"/>
      <c r="Y254" s="68"/>
      <c r="Z254" s="119"/>
    </row>
    <row r="255" ht="15.75" customHeight="1">
      <c r="H255" s="119"/>
      <c r="I255" s="119"/>
      <c r="J255" s="119"/>
      <c r="M255" s="68"/>
      <c r="N255" s="68"/>
      <c r="O255" s="68"/>
      <c r="P255" s="119"/>
      <c r="Q255" s="68"/>
      <c r="R255" s="119"/>
      <c r="S255" s="119"/>
      <c r="T255" s="119"/>
      <c r="U255" s="68"/>
      <c r="V255" s="68"/>
      <c r="W255" s="68"/>
      <c r="X255" s="119"/>
      <c r="Y255" s="68"/>
      <c r="Z255" s="119"/>
    </row>
    <row r="256" ht="15.75" customHeight="1">
      <c r="H256" s="119"/>
      <c r="I256" s="119"/>
      <c r="J256" s="119"/>
      <c r="M256" s="68"/>
      <c r="N256" s="68"/>
      <c r="O256" s="68"/>
      <c r="P256" s="119"/>
      <c r="Q256" s="68"/>
      <c r="R256" s="119"/>
      <c r="S256" s="119"/>
      <c r="T256" s="119"/>
      <c r="U256" s="68"/>
      <c r="V256" s="68"/>
      <c r="W256" s="68"/>
      <c r="X256" s="119"/>
      <c r="Y256" s="68"/>
      <c r="Z256" s="119"/>
    </row>
    <row r="257" ht="15.75" customHeight="1">
      <c r="H257" s="119"/>
      <c r="I257" s="119"/>
      <c r="J257" s="119"/>
      <c r="M257" s="68"/>
      <c r="N257" s="68"/>
      <c r="O257" s="68"/>
      <c r="P257" s="119"/>
      <c r="Q257" s="68"/>
      <c r="R257" s="119"/>
      <c r="S257" s="119"/>
      <c r="T257" s="119"/>
      <c r="U257" s="68"/>
      <c r="V257" s="68"/>
      <c r="W257" s="68"/>
      <c r="X257" s="119"/>
      <c r="Y257" s="68"/>
      <c r="Z257" s="119"/>
    </row>
    <row r="258" ht="15.75" customHeight="1">
      <c r="H258" s="119"/>
      <c r="I258" s="119"/>
      <c r="J258" s="119"/>
      <c r="M258" s="68"/>
      <c r="N258" s="68"/>
      <c r="O258" s="68"/>
      <c r="P258" s="119"/>
      <c r="Q258" s="68"/>
      <c r="R258" s="119"/>
      <c r="S258" s="119"/>
      <c r="T258" s="119"/>
      <c r="U258" s="68"/>
      <c r="V258" s="68"/>
      <c r="W258" s="68"/>
      <c r="X258" s="119"/>
      <c r="Y258" s="68"/>
      <c r="Z258" s="119"/>
    </row>
    <row r="259" ht="15.75" customHeight="1">
      <c r="H259" s="119"/>
      <c r="I259" s="119"/>
      <c r="J259" s="119"/>
      <c r="M259" s="68"/>
      <c r="N259" s="68"/>
      <c r="O259" s="68"/>
      <c r="P259" s="119"/>
      <c r="Q259" s="68"/>
      <c r="R259" s="119"/>
      <c r="S259" s="119"/>
      <c r="T259" s="119"/>
      <c r="U259" s="68"/>
      <c r="V259" s="68"/>
      <c r="W259" s="68"/>
      <c r="X259" s="119"/>
      <c r="Y259" s="68"/>
      <c r="Z259" s="119"/>
    </row>
    <row r="260" ht="15.75" customHeight="1">
      <c r="H260" s="119"/>
      <c r="I260" s="119"/>
      <c r="J260" s="119"/>
      <c r="M260" s="68"/>
      <c r="N260" s="68"/>
      <c r="O260" s="68"/>
      <c r="P260" s="119"/>
      <c r="Q260" s="68"/>
      <c r="R260" s="119"/>
      <c r="S260" s="119"/>
      <c r="T260" s="119"/>
      <c r="U260" s="68"/>
      <c r="V260" s="68"/>
      <c r="W260" s="68"/>
      <c r="X260" s="119"/>
      <c r="Y260" s="68"/>
      <c r="Z260" s="119"/>
    </row>
    <row r="261" ht="15.75" customHeight="1">
      <c r="H261" s="119"/>
      <c r="I261" s="119"/>
      <c r="J261" s="119"/>
      <c r="M261" s="68"/>
      <c r="N261" s="68"/>
      <c r="O261" s="68"/>
      <c r="P261" s="119"/>
      <c r="Q261" s="68"/>
      <c r="R261" s="119"/>
      <c r="S261" s="119"/>
      <c r="T261" s="119"/>
      <c r="U261" s="68"/>
      <c r="V261" s="68"/>
      <c r="W261" s="68"/>
      <c r="X261" s="119"/>
      <c r="Y261" s="68"/>
      <c r="Z261" s="119"/>
    </row>
    <row r="262" ht="15.75" customHeight="1">
      <c r="H262" s="119"/>
      <c r="I262" s="119"/>
      <c r="J262" s="119"/>
      <c r="M262" s="68"/>
      <c r="N262" s="68"/>
      <c r="O262" s="68"/>
      <c r="P262" s="119"/>
      <c r="Q262" s="68"/>
      <c r="R262" s="119"/>
      <c r="S262" s="119"/>
      <c r="T262" s="119"/>
      <c r="U262" s="68"/>
      <c r="V262" s="68"/>
      <c r="W262" s="68"/>
      <c r="X262" s="119"/>
      <c r="Y262" s="68"/>
      <c r="Z262" s="119"/>
    </row>
    <row r="263" ht="15.75" customHeight="1">
      <c r="H263" s="119"/>
      <c r="I263" s="119"/>
      <c r="J263" s="119"/>
      <c r="M263" s="68"/>
      <c r="N263" s="68"/>
      <c r="O263" s="68"/>
      <c r="P263" s="119"/>
      <c r="Q263" s="68"/>
      <c r="R263" s="119"/>
      <c r="S263" s="119"/>
      <c r="T263" s="119"/>
      <c r="U263" s="68"/>
      <c r="V263" s="68"/>
      <c r="W263" s="68"/>
      <c r="X263" s="119"/>
      <c r="Y263" s="68"/>
      <c r="Z263" s="119"/>
    </row>
    <row r="264" ht="15.75" customHeight="1">
      <c r="H264" s="119"/>
      <c r="I264" s="119"/>
      <c r="J264" s="119"/>
      <c r="M264" s="68"/>
      <c r="N264" s="68"/>
      <c r="O264" s="68"/>
      <c r="P264" s="119"/>
      <c r="Q264" s="68"/>
      <c r="R264" s="119"/>
      <c r="S264" s="119"/>
      <c r="T264" s="119"/>
      <c r="U264" s="68"/>
      <c r="V264" s="68"/>
      <c r="W264" s="68"/>
      <c r="X264" s="119"/>
      <c r="Y264" s="68"/>
      <c r="Z264" s="119"/>
    </row>
    <row r="265" ht="15.75" customHeight="1">
      <c r="H265" s="119"/>
      <c r="I265" s="119"/>
      <c r="J265" s="119"/>
      <c r="M265" s="68"/>
      <c r="N265" s="68"/>
      <c r="O265" s="68"/>
      <c r="P265" s="119"/>
      <c r="Q265" s="68"/>
      <c r="R265" s="119"/>
      <c r="S265" s="119"/>
      <c r="T265" s="119"/>
      <c r="U265" s="68"/>
      <c r="V265" s="68"/>
      <c r="W265" s="68"/>
      <c r="X265" s="119"/>
      <c r="Y265" s="68"/>
      <c r="Z265" s="119"/>
    </row>
    <row r="266" ht="15.75" customHeight="1">
      <c r="H266" s="119"/>
      <c r="I266" s="119"/>
      <c r="J266" s="119"/>
      <c r="M266" s="68"/>
      <c r="N266" s="68"/>
      <c r="O266" s="68"/>
      <c r="P266" s="119"/>
      <c r="Q266" s="68"/>
      <c r="R266" s="119"/>
      <c r="S266" s="119"/>
      <c r="T266" s="119"/>
      <c r="U266" s="68"/>
      <c r="V266" s="68"/>
      <c r="W266" s="68"/>
      <c r="X266" s="119"/>
      <c r="Y266" s="68"/>
      <c r="Z266" s="119"/>
    </row>
    <row r="267" ht="15.75" customHeight="1">
      <c r="H267" s="119"/>
      <c r="I267" s="119"/>
      <c r="J267" s="119"/>
      <c r="M267" s="68"/>
      <c r="N267" s="68"/>
      <c r="O267" s="68"/>
      <c r="P267" s="119"/>
      <c r="Q267" s="68"/>
      <c r="R267" s="119"/>
      <c r="S267" s="119"/>
      <c r="T267" s="119"/>
      <c r="U267" s="68"/>
      <c r="V267" s="68"/>
      <c r="W267" s="68"/>
      <c r="X267" s="119"/>
      <c r="Y267" s="68"/>
      <c r="Z267" s="119"/>
    </row>
    <row r="268" ht="15.75" customHeight="1">
      <c r="H268" s="119"/>
      <c r="I268" s="119"/>
      <c r="J268" s="119"/>
      <c r="M268" s="68"/>
      <c r="N268" s="68"/>
      <c r="O268" s="68"/>
      <c r="P268" s="119"/>
      <c r="Q268" s="68"/>
      <c r="R268" s="119"/>
      <c r="S268" s="119"/>
      <c r="T268" s="119"/>
      <c r="U268" s="68"/>
      <c r="V268" s="68"/>
      <c r="W268" s="68"/>
      <c r="X268" s="119"/>
      <c r="Y268" s="68"/>
      <c r="Z268" s="119"/>
    </row>
    <row r="269" ht="15.75" customHeight="1">
      <c r="H269" s="119"/>
      <c r="I269" s="119"/>
      <c r="J269" s="119"/>
      <c r="M269" s="68"/>
      <c r="N269" s="68"/>
      <c r="O269" s="68"/>
      <c r="P269" s="119"/>
      <c r="Q269" s="68"/>
      <c r="R269" s="119"/>
      <c r="S269" s="119"/>
      <c r="T269" s="119"/>
      <c r="U269" s="68"/>
      <c r="V269" s="68"/>
      <c r="W269" s="68"/>
      <c r="X269" s="119"/>
      <c r="Y269" s="68"/>
      <c r="Z269" s="119"/>
    </row>
    <row r="270" ht="15.75" customHeight="1">
      <c r="H270" s="119"/>
      <c r="I270" s="119"/>
      <c r="J270" s="119"/>
      <c r="M270" s="68"/>
      <c r="N270" s="68"/>
      <c r="O270" s="68"/>
      <c r="P270" s="119"/>
      <c r="Q270" s="68"/>
      <c r="R270" s="119"/>
      <c r="S270" s="119"/>
      <c r="T270" s="119"/>
      <c r="U270" s="68"/>
      <c r="V270" s="68"/>
      <c r="W270" s="68"/>
      <c r="X270" s="119"/>
      <c r="Y270" s="68"/>
      <c r="Z270" s="119"/>
    </row>
    <row r="271" ht="15.75" customHeight="1">
      <c r="H271" s="119"/>
      <c r="I271" s="119"/>
      <c r="J271" s="119"/>
      <c r="M271" s="68"/>
      <c r="N271" s="68"/>
      <c r="O271" s="68"/>
      <c r="P271" s="119"/>
      <c r="Q271" s="68"/>
      <c r="R271" s="119"/>
      <c r="S271" s="119"/>
      <c r="T271" s="119"/>
      <c r="U271" s="68"/>
      <c r="V271" s="68"/>
      <c r="W271" s="68"/>
      <c r="X271" s="119"/>
      <c r="Y271" s="68"/>
      <c r="Z271" s="119"/>
    </row>
    <row r="272" ht="15.75" customHeight="1">
      <c r="H272" s="119"/>
      <c r="I272" s="119"/>
      <c r="J272" s="119"/>
      <c r="M272" s="68"/>
      <c r="N272" s="68"/>
      <c r="O272" s="68"/>
      <c r="P272" s="119"/>
      <c r="Q272" s="68"/>
      <c r="R272" s="119"/>
      <c r="S272" s="119"/>
      <c r="T272" s="119"/>
      <c r="U272" s="68"/>
      <c r="V272" s="68"/>
      <c r="W272" s="68"/>
      <c r="X272" s="119"/>
      <c r="Y272" s="68"/>
      <c r="Z272" s="119"/>
    </row>
    <row r="273" ht="15.75" customHeight="1">
      <c r="H273" s="119"/>
      <c r="I273" s="119"/>
      <c r="J273" s="119"/>
      <c r="M273" s="68"/>
      <c r="N273" s="68"/>
      <c r="O273" s="68"/>
      <c r="P273" s="119"/>
      <c r="Q273" s="68"/>
      <c r="R273" s="119"/>
      <c r="S273" s="119"/>
      <c r="T273" s="119"/>
      <c r="U273" s="68"/>
      <c r="V273" s="68"/>
      <c r="W273" s="68"/>
      <c r="X273" s="119"/>
      <c r="Y273" s="68"/>
      <c r="Z273" s="119"/>
    </row>
    <row r="274" ht="15.75" customHeight="1">
      <c r="H274" s="119"/>
      <c r="I274" s="119"/>
      <c r="J274" s="119"/>
      <c r="M274" s="68"/>
      <c r="N274" s="68"/>
      <c r="O274" s="68"/>
      <c r="P274" s="119"/>
      <c r="Q274" s="68"/>
      <c r="R274" s="119"/>
      <c r="S274" s="119"/>
      <c r="T274" s="119"/>
      <c r="U274" s="68"/>
      <c r="V274" s="68"/>
      <c r="W274" s="68"/>
      <c r="X274" s="119"/>
      <c r="Y274" s="68"/>
      <c r="Z274" s="119"/>
    </row>
    <row r="275" ht="15.75" customHeight="1">
      <c r="H275" s="119"/>
      <c r="I275" s="119"/>
      <c r="J275" s="119"/>
      <c r="M275" s="68"/>
      <c r="N275" s="68"/>
      <c r="O275" s="68"/>
      <c r="P275" s="119"/>
      <c r="Q275" s="68"/>
      <c r="R275" s="119"/>
      <c r="S275" s="119"/>
      <c r="T275" s="119"/>
      <c r="U275" s="68"/>
      <c r="V275" s="68"/>
      <c r="W275" s="68"/>
      <c r="X275" s="119"/>
      <c r="Y275" s="68"/>
      <c r="Z275" s="119"/>
    </row>
    <row r="276" ht="15.75" customHeight="1">
      <c r="H276" s="119"/>
      <c r="I276" s="119"/>
      <c r="J276" s="119"/>
      <c r="M276" s="68"/>
      <c r="N276" s="68"/>
      <c r="O276" s="68"/>
      <c r="P276" s="119"/>
      <c r="Q276" s="68"/>
      <c r="R276" s="119"/>
      <c r="S276" s="119"/>
      <c r="T276" s="119"/>
      <c r="U276" s="68"/>
      <c r="V276" s="68"/>
      <c r="W276" s="68"/>
      <c r="X276" s="119"/>
      <c r="Y276" s="68"/>
      <c r="Z276" s="119"/>
    </row>
    <row r="277" ht="15.75" customHeight="1">
      <c r="H277" s="119"/>
      <c r="I277" s="119"/>
      <c r="J277" s="119"/>
      <c r="M277" s="68"/>
      <c r="N277" s="68"/>
      <c r="O277" s="68"/>
      <c r="P277" s="119"/>
      <c r="Q277" s="68"/>
      <c r="R277" s="119"/>
      <c r="S277" s="119"/>
      <c r="T277" s="119"/>
      <c r="U277" s="68"/>
      <c r="V277" s="68"/>
      <c r="W277" s="68"/>
      <c r="X277" s="119"/>
      <c r="Y277" s="68"/>
      <c r="Z277" s="119"/>
    </row>
    <row r="278" ht="15.75" customHeight="1">
      <c r="H278" s="119"/>
      <c r="I278" s="119"/>
      <c r="J278" s="119"/>
      <c r="M278" s="68"/>
      <c r="N278" s="68"/>
      <c r="O278" s="68"/>
      <c r="P278" s="119"/>
      <c r="Q278" s="68"/>
      <c r="R278" s="119"/>
      <c r="S278" s="119"/>
      <c r="T278" s="119"/>
      <c r="U278" s="68"/>
      <c r="V278" s="68"/>
      <c r="W278" s="68"/>
      <c r="X278" s="119"/>
      <c r="Y278" s="68"/>
      <c r="Z278" s="119"/>
    </row>
    <row r="279" ht="15.75" customHeight="1">
      <c r="H279" s="119"/>
      <c r="I279" s="119"/>
      <c r="J279" s="119"/>
      <c r="M279" s="68"/>
      <c r="N279" s="68"/>
      <c r="O279" s="68"/>
      <c r="P279" s="119"/>
      <c r="Q279" s="68"/>
      <c r="R279" s="119"/>
      <c r="S279" s="119"/>
      <c r="T279" s="119"/>
      <c r="U279" s="68"/>
      <c r="V279" s="68"/>
      <c r="W279" s="68"/>
      <c r="X279" s="119"/>
      <c r="Y279" s="68"/>
      <c r="Z279" s="119"/>
    </row>
    <row r="280" ht="15.75" customHeight="1">
      <c r="H280" s="119"/>
      <c r="I280" s="119"/>
      <c r="J280" s="119"/>
      <c r="M280" s="68"/>
      <c r="N280" s="68"/>
      <c r="O280" s="68"/>
      <c r="P280" s="119"/>
      <c r="Q280" s="68"/>
      <c r="R280" s="119"/>
      <c r="S280" s="119"/>
      <c r="T280" s="119"/>
      <c r="U280" s="68"/>
      <c r="V280" s="68"/>
      <c r="W280" s="68"/>
      <c r="X280" s="119"/>
      <c r="Y280" s="68"/>
      <c r="Z280" s="119"/>
    </row>
    <row r="281" ht="15.75" customHeight="1">
      <c r="H281" s="119"/>
      <c r="I281" s="119"/>
      <c r="J281" s="119"/>
      <c r="M281" s="68"/>
      <c r="N281" s="68"/>
      <c r="O281" s="68"/>
      <c r="P281" s="119"/>
      <c r="Q281" s="68"/>
      <c r="R281" s="119"/>
      <c r="S281" s="119"/>
      <c r="T281" s="119"/>
      <c r="U281" s="68"/>
      <c r="V281" s="68"/>
      <c r="W281" s="68"/>
      <c r="X281" s="119"/>
      <c r="Y281" s="68"/>
      <c r="Z281" s="119"/>
    </row>
    <row r="282" ht="15.75" customHeight="1">
      <c r="H282" s="119"/>
      <c r="I282" s="119"/>
      <c r="J282" s="119"/>
      <c r="M282" s="68"/>
      <c r="N282" s="68"/>
      <c r="O282" s="68"/>
      <c r="P282" s="119"/>
      <c r="Q282" s="68"/>
      <c r="R282" s="119"/>
      <c r="S282" s="119"/>
      <c r="T282" s="119"/>
      <c r="U282" s="68"/>
      <c r="V282" s="68"/>
      <c r="W282" s="68"/>
      <c r="X282" s="119"/>
      <c r="Y282" s="68"/>
      <c r="Z282" s="119"/>
    </row>
    <row r="283" ht="15.75" customHeight="1">
      <c r="H283" s="119"/>
      <c r="I283" s="119"/>
      <c r="J283" s="119"/>
      <c r="M283" s="68"/>
      <c r="N283" s="68"/>
      <c r="O283" s="68"/>
      <c r="P283" s="119"/>
      <c r="Q283" s="68"/>
      <c r="R283" s="119"/>
      <c r="S283" s="119"/>
      <c r="T283" s="119"/>
      <c r="U283" s="68"/>
      <c r="V283" s="68"/>
      <c r="W283" s="68"/>
      <c r="X283" s="119"/>
      <c r="Y283" s="68"/>
      <c r="Z283" s="119"/>
    </row>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8">
    <mergeCell ref="X80:Z80"/>
    <mergeCell ref="X81:Z81"/>
    <mergeCell ref="X82:Z82"/>
    <mergeCell ref="AA82:AC82"/>
    <mergeCell ref="X83:Z83"/>
    <mergeCell ref="AA83:AC83"/>
    <mergeCell ref="E81:M81"/>
    <mergeCell ref="E82:M82"/>
    <mergeCell ref="N82:O82"/>
    <mergeCell ref="E83:M83"/>
    <mergeCell ref="N83:O83"/>
    <mergeCell ref="AA75:AC77"/>
    <mergeCell ref="E77:G77"/>
    <mergeCell ref="E80:M80"/>
    <mergeCell ref="N80:O80"/>
    <mergeCell ref="AA80:AC80"/>
    <mergeCell ref="N81:O81"/>
    <mergeCell ref="AA81:AC81"/>
    <mergeCell ref="R9:R11"/>
    <mergeCell ref="Q10:Q11"/>
    <mergeCell ref="M9:M11"/>
    <mergeCell ref="N9:Q9"/>
    <mergeCell ref="S9:S11"/>
    <mergeCell ref="T9:T11"/>
    <mergeCell ref="U9:U11"/>
    <mergeCell ref="V9:W10"/>
    <mergeCell ref="N10:P10"/>
    <mergeCell ref="F12:AC12"/>
    <mergeCell ref="E41:G41"/>
    <mergeCell ref="E50:G50"/>
    <mergeCell ref="E55:G55"/>
    <mergeCell ref="E70:G70"/>
    <mergeCell ref="E71:G71"/>
    <mergeCell ref="E78:G78"/>
    <mergeCell ref="E79:G79"/>
    <mergeCell ref="E9:E11"/>
    <mergeCell ref="F9:G11"/>
    <mergeCell ref="H9:H11"/>
    <mergeCell ref="I9:I11"/>
    <mergeCell ref="J9:J11"/>
    <mergeCell ref="K9:K11"/>
    <mergeCell ref="L9:L11"/>
    <mergeCell ref="X52:Y71"/>
    <mergeCell ref="X75:Y78"/>
    <mergeCell ref="X9:Y10"/>
    <mergeCell ref="Z9:Z11"/>
    <mergeCell ref="AA9:AC9"/>
    <mergeCell ref="AA10:AC10"/>
    <mergeCell ref="AA14:AC26"/>
    <mergeCell ref="X30:Y41"/>
    <mergeCell ref="X43:Y50"/>
    <mergeCell ref="E18:G18"/>
    <mergeCell ref="E25:G25"/>
    <mergeCell ref="E26:G26"/>
    <mergeCell ref="F29:AC29"/>
    <mergeCell ref="F42:AC42"/>
    <mergeCell ref="F51:AC51"/>
    <mergeCell ref="F74:AC74"/>
  </mergeCells>
  <dataValidations>
    <dataValidation type="decimal" operator="greaterThanOrEqual" allowBlank="1" showErrorMessage="1" sqref="I30:K40 N30:O40 R30:S40 I43:K49 N43:O49 R43:S49 I52:K54 N52:O54 R52:S54 I57:K69 N57:O69 R57:S69 I75:K76 N75:O76 R75:S76">
      <formula1>0.0</formula1>
    </dataValidation>
    <dataValidation type="decimal" operator="lessThanOrEqual" allowBlank="1" showInputMessage="1" showErrorMessage="1" prompt="Sub-category (i) should be less than or equal to total number of shares." sqref="AA30:AA40 AA43:AA49 AA52:AA54 AA57:AA69">
      <formula1>L30</formula1>
    </dataValidation>
    <dataValidation type="decimal" operator="lessThanOrEqual" allowBlank="1" showInputMessage="1" showErrorMessage="1" prompt="Sub-category (iii) should be less than or equal to total number of shares." sqref="AC30:AC40 AC43:AC49 AC52:AC54 AC57:AC69">
      <formula1>L30</formula1>
    </dataValidation>
    <dataValidation type="decimal" operator="greaterThan" allowBlank="1" showErrorMessage="1" sqref="H30:H40 H43:H49 H52:H54 H57:H69 H75:H76">
      <formula1>0.0</formula1>
    </dataValidation>
    <dataValidation type="decimal" operator="lessThanOrEqual" allowBlank="1" showInputMessage="1" showErrorMessage="1" prompt="Sub-category (ii) should be less than or equal to total number of shares." sqref="AB30:AB40 AB43:AB49 AB52:AB54 AB57:AB69">
      <formula1>L30</formula1>
    </dataValidation>
    <dataValidation type="decimal" operator="lessThanOrEqual" allowBlank="1" showErrorMessage="1" sqref="V30:V40 V43:V49 V52:V54 V57:V69 V75:V76">
      <formula1>I30</formula1>
    </dataValidation>
    <dataValidation type="decimal" operator="lessThanOrEqual" allowBlank="1" showErrorMessage="1" sqref="Z30:Z40 Z43:Z49 Z52:Z54 Z57:Z69 Z75:Z76">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inancial  Institutions/ Banks" location="Bank_Insti!F12" ref="F33"/>
    <hyperlink display="Insurance  Companies" location="Insurance!F12" ref="F34"/>
    <hyperlink display="Provident Funds/ Pension Funds" location="Pension!F12" ref="F35"/>
    <hyperlink display="Asset reconstruction companies" location="AssetReconstruct!F12" ref="F36"/>
    <hyperlink display="Sovereign Wealth Funds" location="'Sovereign Wealth(Domestic)'!F12" ref="F37"/>
    <hyperlink display="NBFCs registered with RBI" location="NBFC!F12" ref="F38"/>
    <hyperlink display="Other Financial Institutions" location="'Other Financial Institutions'!F12" ref="F39"/>
    <hyperlink display="Any Other (specify)" location="Other_Insti!F12" ref="F40"/>
    <hyperlink display="Foreign Direct Investment" location="'Foreign Direct Investment'!F12" ref="F43"/>
    <hyperlink display="Foreign Venture Capital Investors" location="FVC!F12" ref="F44"/>
    <hyperlink display="Sovereign Wealth Funds" location="'Sovereign Wealth(Foreign)'!F12" ref="F45"/>
    <hyperlink display="Foreign Portfolio Investors" location="FPI_Insti!F12" ref="F46"/>
    <hyperlink display="Foreign Portfolio Investors Category II" location="'Foreign Portfolio Category II'!F12" ref="F47"/>
    <hyperlink display="Overseas Depositories (holding DRs) (balancing figure)" location="OD!F12" ref="F48"/>
    <hyperlink display="Any Other (specify)" location="'Other_Insti (Foreign)'!E12" ref="F49"/>
    <hyperlink display="Central  Government/  State  Government(s)/ President of India" location="'CG&amp;SG&amp;PI'!F12" ref="F52"/>
    <hyperlink display="State Government / Governor" location="'State Government_Governor'!F12" ref="F53"/>
    <hyperlink display="Shareholding by Companies or Bodies Corporate where Central / State Government is a promoter" location="'Shareholding by Companies'!F12" ref="F54"/>
    <hyperlink display="Associate companies / Subsidiaries" location="'Associate companies_Subsidiar'!F12" ref="F57"/>
    <hyperlink display="Directors and their relatives (excluding independent directors and nominee directors)" location="'Directors and their relatives'!A1" ref="F58"/>
    <hyperlink display="Key Managerial Personnel" location="'Key Managerial Personnel'!F12" ref="F59"/>
    <hyperlink display="Relatives of promoters (other than ‘immediate relatives’ of promoters disclosed under ‘Promoter and Promoter Group’ category)" location="'Relatives of promoters'!F12" ref="F60"/>
    <hyperlink display="Trusts where any person belonging to 'Promoter and Promoter Group' category is 'trustee', 'beneficiary', or 'author of the trust'" location="'Trusts where any person'!F12" ref="F61"/>
    <hyperlink display="Investor Education and Protection Fund (IEPF)" location="'Investor Education'!F12" ref="F62"/>
    <hyperlink display="'Indivisual(aI)'!F12" location="'Indivisual(aI)'!F12" ref="F63"/>
    <hyperlink display="'Indivisual(aII)'!F12" location="'Indivisual(aII)'!F12" ref="F64"/>
    <hyperlink display="Non Resident Indians (NRIs)" location="'Non Resident Indians (NRIs)'!A1" ref="F65"/>
    <hyperlink display="Foreign Nationals" location="'Foreign Nationals'!F12" ref="F66"/>
    <hyperlink display="Foreign Companies" location="'Foreign Companies'!F12" ref="F67"/>
    <hyperlink display="Bodies Corporate" location="'Bodies Corporate'!F12" ref="F68"/>
    <hyperlink display="Any Other (specify)" location="Other_NonInsti!F12" ref="F69"/>
    <hyperlink display="Details of the shareholders acting as persons in Concert for Public" location="PAC_Public!F12" ref="F72"/>
    <hyperlink display="Details of Shares which remain unclaimed for Public" location="Unclaimed_Public!A1" ref="F73"/>
    <hyperlink display="Custodian/DR  Holder - Name of DR Holders  (If Available)" location="DRHolder!F12" ref="F75"/>
    <hyperlink display="Employee Benefit Trust / Employee Welfare Trust under SEBI (Share Based Employee Benefits and Sweat Equity) Regulations, 2021" location="'Shareholding Pattern'!F16" ref="F76"/>
  </hyperlinks>
  <printOptions/>
  <pageMargins bottom="0.75" footer="0.0" header="0.0" left="0.7" right="0.7" top="0.75"/>
  <pageSetup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71"/>
    <col customWidth="1" hidden="1" min="29" max="45" width="4.86"/>
  </cols>
  <sheetData>
    <row r="1" hidden="1">
      <c r="I1" s="69">
        <v>1.0</v>
      </c>
    </row>
    <row r="2" ht="18.75"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t="24.0" hidden="1" customHeight="1"/>
    <row r="4" ht="20.25" hidden="1" customHeight="1"/>
    <row r="5" ht="16.5" hidden="1" customHeight="1"/>
    <row r="6" ht="27.0" hidden="1"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474</v>
      </c>
      <c r="U9" s="121" t="s">
        <v>165</v>
      </c>
      <c r="V9" s="122"/>
      <c r="W9" s="121" t="s">
        <v>166</v>
      </c>
      <c r="X9" s="122"/>
      <c r="Y9" s="78" t="s">
        <v>167</v>
      </c>
      <c r="Z9" s="78" t="s">
        <v>467</v>
      </c>
      <c r="AA9" s="78" t="s">
        <v>468</v>
      </c>
    </row>
    <row r="10" ht="31.5" customHeight="1">
      <c r="E10" s="77"/>
      <c r="F10" s="77"/>
      <c r="G10" s="77"/>
      <c r="H10" s="77"/>
      <c r="I10" s="77"/>
      <c r="J10" s="77"/>
      <c r="K10" s="77"/>
      <c r="L10" s="77"/>
      <c r="M10" s="283" t="s">
        <v>475</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476</v>
      </c>
      <c r="N11" s="82" t="s">
        <v>173</v>
      </c>
      <c r="O11" s="82" t="s">
        <v>174</v>
      </c>
      <c r="P11" s="81"/>
      <c r="Q11" s="81"/>
      <c r="R11" s="81"/>
      <c r="S11" s="81"/>
      <c r="T11" s="81"/>
      <c r="U11" s="82" t="s">
        <v>175</v>
      </c>
      <c r="V11" s="82" t="s">
        <v>176</v>
      </c>
      <c r="W11" s="82" t="s">
        <v>175</v>
      </c>
      <c r="X11" s="82" t="s">
        <v>176</v>
      </c>
      <c r="Y11" s="81"/>
      <c r="Z11" s="81"/>
      <c r="AA11" s="81"/>
    </row>
    <row r="12" ht="16.5" customHeight="1">
      <c r="E12" s="284" t="s">
        <v>477</v>
      </c>
      <c r="F12" s="285" t="s">
        <v>200</v>
      </c>
      <c r="G12" s="286"/>
      <c r="H12" s="286"/>
      <c r="I12" s="286"/>
      <c r="J12" s="286"/>
      <c r="K12" s="286"/>
      <c r="L12" s="286"/>
      <c r="M12" s="286"/>
      <c r="N12" s="286"/>
      <c r="O12" s="286"/>
      <c r="P12" s="286"/>
      <c r="Q12" s="286"/>
      <c r="R12" s="286"/>
      <c r="S12" s="286"/>
      <c r="T12" s="286"/>
      <c r="U12" s="286"/>
      <c r="V12" s="286"/>
      <c r="W12" s="286"/>
      <c r="X12" s="286"/>
      <c r="Y12" s="286"/>
      <c r="Z12" s="286"/>
      <c r="AA12" s="287"/>
    </row>
    <row r="13" ht="19.5" hidden="1" customHeight="1">
      <c r="A13" s="288"/>
      <c r="B13" s="288"/>
      <c r="C13" s="288"/>
      <c r="D13" s="288"/>
      <c r="E13" s="85"/>
      <c r="F13" s="86"/>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f>IF(COUNT(H16:$Y$15001)=0,"",SUM(AC1:AC65533))</f>
        <v>1</v>
      </c>
      <c r="AE13" s="288"/>
      <c r="AF13" s="288"/>
      <c r="AG13" s="288"/>
      <c r="AH13" s="288"/>
      <c r="AI13" s="288"/>
      <c r="AJ13" s="288"/>
      <c r="AK13" s="288"/>
      <c r="AL13" s="288"/>
      <c r="AM13" s="288"/>
      <c r="AN13" s="288"/>
      <c r="AO13" s="288"/>
      <c r="AP13" s="288"/>
      <c r="AQ13" s="288"/>
      <c r="AR13" s="288"/>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row>
    <row r="15" ht="24.75" customHeight="1">
      <c r="E15" s="85">
        <v>1.0</v>
      </c>
      <c r="F15" s="301" t="s">
        <v>478</v>
      </c>
      <c r="G15" s="302" t="s">
        <v>479</v>
      </c>
      <c r="H15" s="291">
        <v>30953.0</v>
      </c>
      <c r="I15" s="291"/>
      <c r="J15" s="291"/>
      <c r="K15" s="303">
        <f>+IFERROR(IF(COUNT(H15:J15),ROUND(SUM(H15:J15),0),""),"")</f>
        <v>30953</v>
      </c>
      <c r="L15" s="244">
        <f>+IFERROR(IF(COUNT(K15),ROUND(K15/'Shareholding Pattern'!$L$78*100,2),""),0)</f>
        <v>0.31</v>
      </c>
      <c r="M15" s="295">
        <v>30953.0</v>
      </c>
      <c r="N15" s="295"/>
      <c r="O15" s="164">
        <f>+IFERROR(IF(COUNT(M15:N15),ROUND(SUM(M15,N15),2),""),"")</f>
        <v>30953</v>
      </c>
      <c r="P15" s="244">
        <f>+IFERROR(IF(COUNT(O15),ROUND(O15/('Shareholding Pattern'!$P$79)*100,2),""),0)</f>
        <v>0.31</v>
      </c>
      <c r="Q15" s="291"/>
      <c r="R15" s="291"/>
      <c r="S15" s="303" t="str">
        <f>+IFERROR(IF(COUNT(Q15:R15),ROUND(SUM(Q15:R15),0),""),"")</f>
        <v/>
      </c>
      <c r="T15" s="293">
        <f>+IFERROR(IF(COUNT(K15,S15),ROUND(SUM(S15,K15)/SUM('Shareholding Pattern'!$L$78,'Shareholding Pattern'!$T$78)*100,2),""),0)</f>
        <v>0.31</v>
      </c>
      <c r="U15" s="291"/>
      <c r="V15" s="293" t="str">
        <f>+IFERROR(IF(COUNT(U15),ROUND(SUM(U15)/SUM(K15)*100,2),""),0)</f>
        <v/>
      </c>
      <c r="W15" s="291"/>
      <c r="X15" s="293" t="str">
        <f>+IFERROR(IF(COUNT(W15),ROUND(SUM(W15)/SUM(K15)*100,2),""),0)</f>
        <v/>
      </c>
      <c r="Y15" s="291">
        <v>30953.0</v>
      </c>
      <c r="Z15" s="304"/>
      <c r="AA15" s="304" t="s">
        <v>469</v>
      </c>
      <c r="AB15" s="288"/>
      <c r="AC15" s="288">
        <f>IF(SUM(H15:Y15)&gt;0,1,0)</f>
        <v>1</v>
      </c>
    </row>
    <row r="16" ht="16.5" hidden="1" customHeight="1">
      <c r="E16" s="305"/>
      <c r="F16" s="306"/>
      <c r="G16" s="306"/>
      <c r="H16" s="306"/>
      <c r="I16" s="306"/>
      <c r="J16" s="306"/>
      <c r="K16" s="306"/>
      <c r="L16" s="306"/>
      <c r="M16" s="306"/>
      <c r="N16" s="306"/>
      <c r="O16" s="306"/>
      <c r="P16" s="306"/>
      <c r="Q16" s="306"/>
      <c r="R16" s="306"/>
      <c r="S16" s="306"/>
      <c r="T16" s="306"/>
      <c r="U16" s="306"/>
      <c r="V16" s="306"/>
      <c r="W16" s="306"/>
      <c r="X16" s="306"/>
      <c r="Y16" s="307"/>
    </row>
    <row r="17" ht="19.5" customHeight="1">
      <c r="E17" s="308"/>
      <c r="F17" s="309" t="s">
        <v>174</v>
      </c>
      <c r="G17" s="309" t="s">
        <v>174</v>
      </c>
      <c r="H17" s="161">
        <f t="shared" ref="H17:K17" si="1">+IFERROR(IF(COUNT(H14:H16),ROUND(SUM(H14:H16),0),""),"")</f>
        <v>30953</v>
      </c>
      <c r="I17" s="161" t="str">
        <f t="shared" si="1"/>
        <v/>
      </c>
      <c r="J17" s="161" t="str">
        <f t="shared" si="1"/>
        <v/>
      </c>
      <c r="K17" s="161">
        <f t="shared" si="1"/>
        <v>30953</v>
      </c>
      <c r="L17" s="293">
        <f>+IFERROR(IF(COUNT(K17),ROUND(K17/'Shareholding Pattern'!$L$78*100,2),""),0)</f>
        <v>0.31</v>
      </c>
      <c r="M17" s="88">
        <f t="shared" ref="M17:O17" si="2">+IFERROR(IF(COUNT(M14:M16),ROUND(SUM(M14:M16),0),""),"")</f>
        <v>30953</v>
      </c>
      <c r="N17" s="88" t="str">
        <f t="shared" si="2"/>
        <v/>
      </c>
      <c r="O17" s="88">
        <f t="shared" si="2"/>
        <v>30953</v>
      </c>
      <c r="P17" s="293">
        <f>+IFERROR(IF(COUNT(O17),ROUND(O17/('Shareholding Pattern'!$P$79)*100,2),""),0)</f>
        <v>0.31</v>
      </c>
      <c r="Q17" s="161" t="str">
        <f t="shared" ref="Q17:S17" si="3">+IFERROR(IF(COUNT(Q14:Q16),ROUND(SUM(Q14:Q16),0),""),"")</f>
        <v/>
      </c>
      <c r="R17" s="161" t="str">
        <f t="shared" si="3"/>
        <v/>
      </c>
      <c r="S17" s="161" t="str">
        <f t="shared" si="3"/>
        <v/>
      </c>
      <c r="T17" s="293">
        <f>+IFERROR(IF(COUNT(K17,S17),ROUND(SUM(S17,K17)/SUM('Shareholding Pattern'!$L$78,'Shareholding Pattern'!$T$78)*100,2),""),0)</f>
        <v>0.31</v>
      </c>
      <c r="U17" s="161" t="str">
        <f>+IFERROR(IF(COUNT(U14:U16),ROUND(SUM(U14:U16),0),""),"")</f>
        <v/>
      </c>
      <c r="V17" s="293" t="str">
        <f>+IFERROR(IF(COUNT(U17),ROUND(SUM(U17)/SUM(K17)*100,2),""),0)</f>
        <v/>
      </c>
      <c r="W17" s="161" t="str">
        <f>+IFERROR(IF(COUNT(W14:W16),ROUND(SUM(W14:W16),0),""),"")</f>
        <v/>
      </c>
      <c r="X17" s="293" t="str">
        <f>+IFERROR(IF(COUNT(W17),ROUND(SUM(W17)/SUM(K17)*100,2),""),0)</f>
        <v/>
      </c>
      <c r="Y17" s="161">
        <f>+IFERROR(IF(COUNT(Y14:Y16),ROUND(SUM(Y14:Y16),0),""),"")</f>
        <v>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_x000a__x000a_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1.0</v>
      </c>
      <c r="L1" s="69" t="s">
        <v>53</v>
      </c>
      <c r="M1" s="69" t="s">
        <v>57</v>
      </c>
      <c r="N1" s="69" t="s">
        <v>480</v>
      </c>
    </row>
    <row r="2" ht="20.25" hidden="1" customHeight="1">
      <c r="F2" s="69" t="s">
        <v>481</v>
      </c>
      <c r="G2" s="69" t="s">
        <v>482</v>
      </c>
      <c r="H2" s="69" t="s">
        <v>483</v>
      </c>
      <c r="J2" s="69" t="s">
        <v>484</v>
      </c>
      <c r="K2" s="69" t="s">
        <v>485</v>
      </c>
      <c r="L2" s="69" t="s">
        <v>486</v>
      </c>
      <c r="M2" s="69" t="s">
        <v>487</v>
      </c>
      <c r="N2" s="69" t="s">
        <v>488</v>
      </c>
      <c r="O2" s="69" t="s">
        <v>489</v>
      </c>
      <c r="P2" s="69" t="s">
        <v>490</v>
      </c>
      <c r="Q2" s="69" t="s">
        <v>491</v>
      </c>
      <c r="R2" s="69" t="s">
        <v>492</v>
      </c>
      <c r="S2" s="69" t="s">
        <v>493</v>
      </c>
      <c r="T2" s="69" t="s">
        <v>494</v>
      </c>
      <c r="U2" s="69" t="s">
        <v>495</v>
      </c>
      <c r="V2" s="69" t="s">
        <v>496</v>
      </c>
    </row>
    <row r="3" ht="15.0" hidden="1" customHeight="1">
      <c r="AA3" s="310" t="s">
        <v>497</v>
      </c>
    </row>
    <row r="4" ht="15.75" hidden="1" customHeight="1">
      <c r="AA4" s="310" t="s">
        <v>498</v>
      </c>
    </row>
    <row r="5" ht="13.5" hidden="1" customHeight="1">
      <c r="AA5" s="310" t="s">
        <v>499</v>
      </c>
    </row>
    <row r="6" ht="17.25" hidden="1" customHeight="1">
      <c r="AA6" s="310" t="s">
        <v>500</v>
      </c>
    </row>
    <row r="7">
      <c r="F7" s="311"/>
      <c r="I7" s="311"/>
      <c r="AA7" s="310" t="s">
        <v>501</v>
      </c>
    </row>
    <row r="8">
      <c r="F8" s="190"/>
      <c r="G8" s="190"/>
      <c r="H8" s="190"/>
      <c r="I8" s="311"/>
      <c r="AA8" s="310" t="s">
        <v>502</v>
      </c>
    </row>
    <row r="9" ht="60.0" customHeight="1">
      <c r="A9" s="31"/>
      <c r="E9" s="78" t="s">
        <v>87</v>
      </c>
      <c r="F9" s="283" t="s">
        <v>503</v>
      </c>
      <c r="G9" s="3"/>
      <c r="H9" s="3"/>
      <c r="I9" s="3"/>
      <c r="J9" s="3"/>
      <c r="K9" s="4"/>
      <c r="L9" s="283" t="s">
        <v>504</v>
      </c>
      <c r="M9" s="3"/>
      <c r="N9" s="3"/>
      <c r="O9" s="3"/>
      <c r="P9" s="4"/>
      <c r="Q9" s="312" t="s">
        <v>505</v>
      </c>
      <c r="R9" s="3"/>
      <c r="S9" s="3"/>
      <c r="T9" s="3"/>
      <c r="U9" s="4"/>
      <c r="V9" s="78" t="s">
        <v>496</v>
      </c>
      <c r="AA9" s="310" t="s">
        <v>506</v>
      </c>
    </row>
    <row r="10" ht="14.25" customHeight="1">
      <c r="A10" s="31"/>
      <c r="E10" s="77"/>
      <c r="F10" s="78" t="s">
        <v>507</v>
      </c>
      <c r="G10" s="78" t="s">
        <v>508</v>
      </c>
      <c r="H10" s="313" t="s">
        <v>509</v>
      </c>
      <c r="I10" s="82"/>
      <c r="J10" s="78" t="s">
        <v>510</v>
      </c>
      <c r="K10" s="313" t="s">
        <v>511</v>
      </c>
      <c r="L10" s="78" t="s">
        <v>507</v>
      </c>
      <c r="M10" s="78" t="s">
        <v>508</v>
      </c>
      <c r="N10" s="313" t="s">
        <v>509</v>
      </c>
      <c r="O10" s="78" t="s">
        <v>510</v>
      </c>
      <c r="P10" s="313" t="s">
        <v>511</v>
      </c>
      <c r="Q10" s="283" t="s">
        <v>512</v>
      </c>
      <c r="R10" s="3"/>
      <c r="S10" s="3"/>
      <c r="T10" s="3"/>
      <c r="U10" s="4"/>
      <c r="V10" s="77"/>
      <c r="AA10" s="310" t="s">
        <v>513</v>
      </c>
    </row>
    <row r="11" ht="47.25" customHeight="1">
      <c r="A11" s="31"/>
      <c r="E11" s="81"/>
      <c r="F11" s="81"/>
      <c r="G11" s="81"/>
      <c r="H11" s="81"/>
      <c r="I11" s="82"/>
      <c r="J11" s="81"/>
      <c r="K11" s="81"/>
      <c r="L11" s="81"/>
      <c r="M11" s="81"/>
      <c r="N11" s="81"/>
      <c r="O11" s="81"/>
      <c r="P11" s="81"/>
      <c r="Q11" s="314" t="s">
        <v>491</v>
      </c>
      <c r="R11" s="314" t="s">
        <v>514</v>
      </c>
      <c r="S11" s="315" t="s">
        <v>493</v>
      </c>
      <c r="T11" s="314" t="s">
        <v>494</v>
      </c>
      <c r="U11" s="314" t="s">
        <v>495</v>
      </c>
      <c r="V11" s="81"/>
      <c r="AA11" s="310" t="s">
        <v>515</v>
      </c>
    </row>
    <row r="12">
      <c r="E12" s="316"/>
      <c r="F12" s="317" t="s">
        <v>516</v>
      </c>
      <c r="G12" s="3"/>
      <c r="H12" s="318"/>
      <c r="I12" s="318"/>
      <c r="J12" s="318"/>
      <c r="K12" s="318"/>
      <c r="L12" s="318"/>
      <c r="M12" s="318"/>
      <c r="N12" s="318"/>
      <c r="O12" s="318"/>
      <c r="P12" s="318"/>
      <c r="Q12" s="318"/>
      <c r="R12" s="318"/>
      <c r="S12" s="318"/>
      <c r="T12" s="318"/>
      <c r="U12" s="318"/>
      <c r="V12" s="319"/>
    </row>
    <row r="13" ht="21.0" hidden="1" customHeight="1">
      <c r="E13" s="94"/>
      <c r="F13" s="86"/>
      <c r="G13" s="86"/>
      <c r="H13" s="86"/>
      <c r="I13" s="31"/>
      <c r="J13" s="320"/>
      <c r="K13" s="86"/>
      <c r="L13" s="86"/>
      <c r="M13" s="86"/>
      <c r="N13" s="86"/>
      <c r="O13" s="321"/>
      <c r="P13" s="86"/>
      <c r="Q13" s="322"/>
      <c r="R13" s="322"/>
      <c r="S13" s="322"/>
      <c r="T13" s="94"/>
      <c r="U13" s="94"/>
      <c r="V13" s="323"/>
    </row>
    <row r="14" ht="24.75" customHeight="1">
      <c r="E14" s="298"/>
      <c r="F14" s="324"/>
      <c r="G14" s="3"/>
      <c r="H14" s="3"/>
      <c r="I14" s="324"/>
      <c r="J14" s="299"/>
      <c r="K14" s="299"/>
      <c r="L14" s="299"/>
      <c r="M14" s="299"/>
      <c r="N14" s="299"/>
      <c r="O14" s="299"/>
      <c r="P14" s="299"/>
      <c r="Q14" s="299"/>
      <c r="R14" s="299"/>
      <c r="S14" s="299"/>
      <c r="T14" s="299"/>
      <c r="U14" s="299"/>
      <c r="V14" s="300"/>
    </row>
    <row r="15" ht="24.75" customHeight="1">
      <c r="E15" s="94">
        <v>1.0</v>
      </c>
      <c r="F15" s="301" t="s">
        <v>517</v>
      </c>
      <c r="G15" s="301" t="s">
        <v>479</v>
      </c>
      <c r="H15" s="86"/>
      <c r="I15" s="31"/>
      <c r="J15" s="325" t="s">
        <v>497</v>
      </c>
      <c r="K15" s="326"/>
      <c r="L15" s="301" t="s">
        <v>518</v>
      </c>
      <c r="M15" s="301" t="s">
        <v>519</v>
      </c>
      <c r="N15" s="86"/>
      <c r="O15" s="327" t="s">
        <v>497</v>
      </c>
      <c r="P15" s="326"/>
      <c r="Q15" s="328">
        <v>60.77</v>
      </c>
      <c r="R15" s="328">
        <v>60.77</v>
      </c>
      <c r="S15" s="328"/>
      <c r="T15" s="329" t="s">
        <v>57</v>
      </c>
      <c r="U15" s="329" t="s">
        <v>57</v>
      </c>
      <c r="V15" s="330" t="s">
        <v>520</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Q15:S15">
      <formula1>0.0</formula1>
      <formula2>100.0</formula2>
    </dataValidation>
    <dataValidation type="list" allowBlank="1" showErrorMessage="1" sqref="T13:U13 T15:U15">
      <formula1>$L$1:$M$1</formula1>
    </dataValidation>
    <dataValidation type="list" allowBlank="1" showErrorMessage="1" sqref="J13 O13 J15 O15">
      <formula1>$AA$3:$AA$11</formula1>
    </dataValidation>
  </dataValidation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43"/>
    <col customWidth="1" hidden="1" min="29" max="45" width="1.86"/>
  </cols>
  <sheetData>
    <row r="1" hidden="1">
      <c r="I1" s="69">
        <v>0.0</v>
      </c>
      <c r="AD1" s="69">
        <f>SUM(AC1:AC65531)</f>
        <v>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521</v>
      </c>
      <c r="T9" s="78" t="s">
        <v>522</v>
      </c>
      <c r="U9" s="121" t="s">
        <v>165</v>
      </c>
      <c r="V9" s="122"/>
      <c r="W9" s="121" t="s">
        <v>166</v>
      </c>
      <c r="X9" s="122"/>
      <c r="Y9" s="78" t="s">
        <v>167</v>
      </c>
      <c r="Z9" s="78" t="s">
        <v>467</v>
      </c>
      <c r="AA9" s="78" t="s">
        <v>468</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row>
    <row r="12" ht="19.5" customHeight="1">
      <c r="A12" s="331"/>
      <c r="B12" s="331"/>
      <c r="C12" s="331"/>
      <c r="D12" s="331"/>
      <c r="E12" s="284" t="s">
        <v>523</v>
      </c>
      <c r="F12" s="70" t="s">
        <v>206</v>
      </c>
      <c r="G12" s="3"/>
      <c r="H12" s="332"/>
      <c r="I12" s="332"/>
      <c r="J12" s="332"/>
      <c r="K12" s="332"/>
      <c r="L12" s="332"/>
      <c r="M12" s="332"/>
      <c r="N12" s="332"/>
      <c r="O12" s="332"/>
      <c r="P12" s="332"/>
      <c r="Q12" s="332"/>
      <c r="R12" s="332"/>
      <c r="S12" s="332"/>
      <c r="T12" s="332"/>
      <c r="U12" s="332"/>
      <c r="V12" s="332"/>
      <c r="W12" s="332"/>
      <c r="X12" s="332"/>
      <c r="Y12" s="332"/>
      <c r="Z12" s="332"/>
      <c r="AA12" s="333"/>
      <c r="AB12" s="331"/>
      <c r="AC12" s="331"/>
      <c r="AD12" s="331"/>
      <c r="AE12" s="331"/>
      <c r="AF12" s="331"/>
      <c r="AG12" s="331"/>
      <c r="AH12" s="331"/>
      <c r="AI12" s="331"/>
      <c r="AJ12" s="331"/>
      <c r="AK12" s="331"/>
      <c r="AL12" s="331"/>
      <c r="AM12" s="331"/>
      <c r="AN12" s="331"/>
      <c r="AO12" s="331"/>
      <c r="AP12" s="331"/>
      <c r="AQ12" s="331"/>
      <c r="AR12" s="331"/>
      <c r="AS12" s="331"/>
    </row>
    <row r="13" ht="18.0"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IF(COUNT(H15:$Y$14995)=0,"",SUM(AC1:AC65533))</f>
        <v/>
      </c>
      <c r="AE13" s="288"/>
      <c r="AF13" s="288"/>
      <c r="AG13" s="288"/>
      <c r="AH13" s="288"/>
      <c r="AI13" s="288"/>
      <c r="AJ13" s="288"/>
      <c r="AK13" s="288"/>
      <c r="AL13" s="288"/>
      <c r="AM13" s="288"/>
      <c r="AN13" s="288"/>
      <c r="AO13" s="288"/>
      <c r="AP13" s="288"/>
      <c r="AQ13" s="288"/>
      <c r="AR13" s="288"/>
      <c r="AS13" s="288"/>
    </row>
    <row r="14" ht="25.5" customHeight="1">
      <c r="A14" s="331"/>
      <c r="B14" s="331"/>
      <c r="C14" s="331"/>
      <c r="D14" s="331"/>
      <c r="E14" s="334"/>
      <c r="F14" s="335"/>
      <c r="G14" s="335"/>
      <c r="H14" s="335"/>
      <c r="I14" s="335"/>
      <c r="J14" s="335"/>
      <c r="K14" s="335"/>
      <c r="L14" s="335"/>
      <c r="M14" s="335"/>
      <c r="N14" s="335"/>
      <c r="O14" s="335"/>
      <c r="P14" s="335"/>
      <c r="Q14" s="335"/>
      <c r="R14" s="335"/>
      <c r="S14" s="335"/>
      <c r="T14" s="335"/>
      <c r="U14" s="335"/>
      <c r="V14" s="335"/>
      <c r="W14" s="335"/>
      <c r="X14" s="335"/>
      <c r="Y14" s="335"/>
      <c r="Z14" s="335"/>
      <c r="AA14" s="336"/>
      <c r="AB14" s="331"/>
      <c r="AC14" s="331"/>
      <c r="AD14" s="331"/>
      <c r="AE14" s="331"/>
      <c r="AF14" s="331"/>
      <c r="AG14" s="331"/>
      <c r="AH14" s="331"/>
      <c r="AI14" s="331"/>
      <c r="AJ14" s="331"/>
      <c r="AK14" s="331"/>
      <c r="AL14" s="331"/>
      <c r="AM14" s="331"/>
      <c r="AN14" s="331"/>
      <c r="AO14" s="331"/>
      <c r="AP14" s="331"/>
      <c r="AQ14" s="331"/>
      <c r="AR14" s="331"/>
      <c r="AS14" s="331"/>
    </row>
    <row r="15" ht="24.75" hidden="1" customHeight="1">
      <c r="E15" s="337"/>
      <c r="F15" s="338"/>
      <c r="G15" s="338"/>
      <c r="H15" s="338"/>
      <c r="I15" s="339"/>
      <c r="J15" s="339"/>
      <c r="K15" s="339"/>
      <c r="L15" s="338"/>
      <c r="M15" s="338"/>
      <c r="N15" s="338"/>
      <c r="O15" s="338"/>
      <c r="P15" s="338"/>
      <c r="Q15" s="338"/>
      <c r="R15" s="338"/>
      <c r="S15" s="338"/>
      <c r="T15" s="338"/>
      <c r="U15" s="338"/>
      <c r="V15" s="338"/>
      <c r="W15" s="338"/>
      <c r="X15" s="338"/>
      <c r="Y15" s="300"/>
    </row>
    <row r="16" ht="19.5" customHeight="1">
      <c r="E16" s="340"/>
      <c r="F16" s="309" t="s">
        <v>174</v>
      </c>
      <c r="G16" s="309" t="s">
        <v>174</v>
      </c>
      <c r="H16" s="161" t="str">
        <f t="shared" ref="H16:J16" si="1">+IFERROR(IF(COUNT(H14:H15),ROUND(SUM(H14:H15),0),""),"")</f>
        <v/>
      </c>
      <c r="I16" s="161" t="str">
        <f t="shared" si="1"/>
        <v/>
      </c>
      <c r="J16" s="161" t="str">
        <f t="shared" si="1"/>
        <v/>
      </c>
      <c r="K16" s="292" t="str">
        <f>+IFERROR(IF(COUNT(H16:J16),ROUND(SUM(H16:J16),0),""),"")</f>
        <v/>
      </c>
      <c r="L16" s="293" t="str">
        <f>+IFERROR(IF(COUNT(K16),ROUND(K16/'Shareholding Pattern'!$L$78*100,2),""),0)</f>
        <v/>
      </c>
      <c r="M16" s="88" t="str">
        <f t="shared" ref="M16:N16" si="2">+IFERROR(IF(COUNT(M14:M15),ROUND(SUM(M14:M15),0),""),"")</f>
        <v/>
      </c>
      <c r="N16" s="88" t="str">
        <f t="shared" si="2"/>
        <v/>
      </c>
      <c r="O16" s="244" t="str">
        <f>+IFERROR(IF(COUNT(M16:N16),ROUND(SUM(M16,N16),2),""),"")</f>
        <v/>
      </c>
      <c r="P16" s="293" t="str">
        <f>+IFERROR(IF(COUNT(O16),ROUND(O16/('Shareholding Pattern'!$P$79)*100,2),""),0)</f>
        <v/>
      </c>
      <c r="Q16" s="161" t="str">
        <f t="shared" ref="Q16:R16" si="3">+IFERROR(IF(COUNT(Q14:Q15),ROUND(SUM(Q14:Q15),0),""),"")</f>
        <v/>
      </c>
      <c r="R16" s="161" t="str">
        <f t="shared" si="3"/>
        <v/>
      </c>
      <c r="S16" s="296" t="str">
        <f>+IFERROR(IF(COUNT(Q16:R16),ROUND(SUM(Q16:R16),0),""),"")</f>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14"/>
    <col customWidth="1" hidden="1" min="29" max="45" width="1.86"/>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c r="AR7" s="69" t="s">
        <v>524</v>
      </c>
    </row>
    <row r="8">
      <c r="AR8" s="69" t="s">
        <v>525</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121" t="s">
        <v>166</v>
      </c>
      <c r="X9" s="122"/>
      <c r="Y9" s="78" t="s">
        <v>167</v>
      </c>
      <c r="Z9" s="78" t="s">
        <v>467</v>
      </c>
      <c r="AA9" s="78" t="s">
        <v>468</v>
      </c>
      <c r="AR9" s="69" t="s">
        <v>526</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c r="AR10" s="69" t="s">
        <v>527</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c r="AR11" s="69" t="s">
        <v>528</v>
      </c>
    </row>
    <row r="12" ht="24.75" customHeight="1">
      <c r="E12" s="284" t="s">
        <v>529</v>
      </c>
      <c r="F12" s="341" t="s">
        <v>212</v>
      </c>
      <c r="G12" s="286"/>
      <c r="H12" s="286"/>
      <c r="I12" s="286"/>
      <c r="J12" s="286"/>
      <c r="K12" s="286"/>
      <c r="L12" s="286"/>
      <c r="M12" s="286"/>
      <c r="N12" s="286"/>
      <c r="O12" s="286"/>
      <c r="P12" s="286"/>
      <c r="Q12" s="286"/>
      <c r="R12" s="286"/>
      <c r="S12" s="286"/>
      <c r="T12" s="286"/>
      <c r="U12" s="286"/>
      <c r="V12" s="286"/>
      <c r="W12" s="286"/>
      <c r="X12" s="286"/>
      <c r="Y12" s="286"/>
      <c r="Z12" s="286"/>
      <c r="AA12" s="287"/>
      <c r="AR12" s="69" t="s">
        <v>530</v>
      </c>
    </row>
    <row r="13" ht="21.75" hidden="1" customHeight="1">
      <c r="A13" s="288"/>
      <c r="B13" s="288"/>
      <c r="C13" s="288"/>
      <c r="D13" s="288"/>
      <c r="E13" s="85"/>
      <c r="F13" s="289"/>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342"/>
      <c r="AA13" s="342"/>
      <c r="AB13" s="288"/>
      <c r="AC13" s="288">
        <f>IF(SUM(H13:Y13)&gt;0,1,0)</f>
        <v>0</v>
      </c>
      <c r="AD13" s="288" t="str">
        <f>IF(COUNT(H15:$Y$14999)=0,"",SUM(AC1:AC65533))</f>
        <v/>
      </c>
      <c r="AE13" s="288"/>
      <c r="AF13" s="288"/>
      <c r="AG13" s="288"/>
      <c r="AH13" s="288"/>
      <c r="AI13" s="288"/>
      <c r="AJ13" s="288"/>
      <c r="AK13" s="288"/>
      <c r="AL13" s="288"/>
      <c r="AM13" s="288"/>
      <c r="AN13" s="288"/>
      <c r="AO13" s="288"/>
      <c r="AP13" s="288"/>
      <c r="AQ13" s="288"/>
      <c r="AR13" s="288" t="s">
        <v>531</v>
      </c>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c r="AR14" s="69" t="s">
        <v>532</v>
      </c>
    </row>
    <row r="15" ht="15.0" hidden="1" customHeight="1">
      <c r="E15" s="305"/>
      <c r="F15" s="324"/>
      <c r="G15" s="324"/>
      <c r="H15" s="324"/>
      <c r="I15" s="324"/>
      <c r="J15" s="324"/>
      <c r="K15" s="324"/>
      <c r="L15" s="324"/>
      <c r="M15" s="324"/>
      <c r="N15" s="324"/>
      <c r="O15" s="324"/>
      <c r="P15" s="324"/>
      <c r="Q15" s="324"/>
      <c r="R15" s="324"/>
      <c r="S15" s="324"/>
      <c r="T15" s="324"/>
      <c r="U15" s="324"/>
      <c r="V15" s="324"/>
      <c r="W15" s="324"/>
      <c r="X15" s="324"/>
      <c r="Y15" s="300"/>
    </row>
    <row r="16" ht="19.5" customHeight="1">
      <c r="E16" s="340"/>
      <c r="F16" s="309" t="s">
        <v>174</v>
      </c>
      <c r="G16" s="309" t="s">
        <v>174</v>
      </c>
      <c r="H16" s="161" t="str">
        <f t="shared" ref="H16:K16" si="1">+IFERROR(IF(COUNT(H14:H15),ROUND(SUM(H14:H15),0),""),"")</f>
        <v/>
      </c>
      <c r="I16" s="161" t="str">
        <f t="shared" si="1"/>
        <v/>
      </c>
      <c r="J16" s="161" t="str">
        <f t="shared" si="1"/>
        <v/>
      </c>
      <c r="K16" s="161" t="str">
        <f t="shared" si="1"/>
        <v/>
      </c>
      <c r="L16" s="293" t="str">
        <f>+IFERROR(IF(COUNT(K16),ROUND(K16/'Shareholding Pattern'!$L$78*100,2),""),0)</f>
        <v/>
      </c>
      <c r="M16" s="88" t="str">
        <f t="shared" ref="M16:O16" si="2">+IFERROR(IF(COUNT(M14:M15),ROUND(SUM(M14:M15),0),""),"")</f>
        <v/>
      </c>
      <c r="N16" s="88" t="str">
        <f t="shared" si="2"/>
        <v/>
      </c>
      <c r="O16" s="88" t="str">
        <f t="shared" si="2"/>
        <v/>
      </c>
      <c r="P16" s="293" t="str">
        <f>+IFERROR(IF(COUNT(O16),ROUND(O16/('Shareholding Pattern'!$P$79)*100,2),""),0)</f>
        <v/>
      </c>
      <c r="Q16" s="161" t="str">
        <f t="shared" ref="Q16:S16" si="3">+IFERROR(IF(COUNT(Q14:Q15),ROUND(SUM(Q14:Q15),0),""),"")</f>
        <v/>
      </c>
      <c r="R16" s="161" t="str">
        <f t="shared" si="3"/>
        <v/>
      </c>
      <c r="S16" s="161" t="str">
        <f t="shared" si="3"/>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6" width="20.71"/>
    <col customWidth="1" min="27" max="29" width="20.71"/>
    <col customWidth="1" min="30" max="30" width="3.0"/>
    <col customWidth="1" hidden="1" min="31" max="53" width="1.0"/>
  </cols>
  <sheetData>
    <row r="1" hidden="1">
      <c r="I1" s="69">
        <v>2.0</v>
      </c>
      <c r="AR1" s="31" t="s">
        <v>533</v>
      </c>
    </row>
    <row r="2" hidden="1">
      <c r="E2" s="69" t="s">
        <v>534</v>
      </c>
      <c r="F2" s="69" t="s">
        <v>535</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144</v>
      </c>
      <c r="Z2" s="69" t="s">
        <v>145</v>
      </c>
      <c r="AA2" s="69" t="s">
        <v>146</v>
      </c>
      <c r="AB2" s="69" t="s">
        <v>467</v>
      </c>
      <c r="AC2" s="69" t="s">
        <v>468</v>
      </c>
      <c r="AR2" s="31" t="s">
        <v>427</v>
      </c>
      <c r="AZ2" s="69" t="s">
        <v>469</v>
      </c>
      <c r="BA2" s="69" t="s">
        <v>470</v>
      </c>
    </row>
    <row r="3" hidden="1">
      <c r="AR3" s="31" t="s">
        <v>536</v>
      </c>
    </row>
    <row r="4" hidden="1">
      <c r="AR4" s="31" t="s">
        <v>524</v>
      </c>
    </row>
    <row r="5" hidden="1">
      <c r="AR5" s="31" t="s">
        <v>537</v>
      </c>
    </row>
    <row r="6" hidden="1">
      <c r="AR6" s="31" t="s">
        <v>538</v>
      </c>
    </row>
    <row r="7" ht="15.0" customHeight="1">
      <c r="AR7" s="31"/>
    </row>
    <row r="8" ht="15.0" customHeight="1">
      <c r="AR8" s="31"/>
    </row>
    <row r="9" ht="29.25" customHeight="1">
      <c r="D9" s="78" t="s">
        <v>471</v>
      </c>
      <c r="E9" s="78" t="s">
        <v>539</v>
      </c>
      <c r="F9" s="78"/>
      <c r="G9" s="78" t="s">
        <v>472</v>
      </c>
      <c r="H9" s="78" t="s">
        <v>473</v>
      </c>
      <c r="I9" s="78" t="s">
        <v>540</v>
      </c>
      <c r="J9" s="78" t="s">
        <v>155</v>
      </c>
      <c r="K9" s="78" t="s">
        <v>156</v>
      </c>
      <c r="L9" s="78" t="s">
        <v>157</v>
      </c>
      <c r="M9" s="78" t="s">
        <v>158</v>
      </c>
      <c r="N9" s="78" t="s">
        <v>159</v>
      </c>
      <c r="O9" s="283" t="s">
        <v>192</v>
      </c>
      <c r="P9" s="3"/>
      <c r="Q9" s="3"/>
      <c r="R9" s="4"/>
      <c r="S9" s="78" t="s">
        <v>161</v>
      </c>
      <c r="T9" s="78" t="s">
        <v>162</v>
      </c>
      <c r="U9" s="78" t="s">
        <v>163</v>
      </c>
      <c r="V9" s="78" t="s">
        <v>522</v>
      </c>
      <c r="W9" s="121" t="s">
        <v>165</v>
      </c>
      <c r="X9" s="122"/>
      <c r="Y9" s="121" t="s">
        <v>166</v>
      </c>
      <c r="Z9" s="122"/>
      <c r="AA9" s="78" t="s">
        <v>167</v>
      </c>
      <c r="AB9" s="78" t="s">
        <v>467</v>
      </c>
      <c r="AC9" s="78" t="s">
        <v>468</v>
      </c>
      <c r="AR9" s="31"/>
      <c r="AV9" s="69" t="s">
        <v>539</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9"/>
      <c r="Z10" s="80"/>
      <c r="AA10" s="77"/>
      <c r="AB10" s="77"/>
      <c r="AC10" s="77"/>
      <c r="AR10" s="31"/>
      <c r="AV10" s="69" t="s">
        <v>541</v>
      </c>
    </row>
    <row r="11" ht="78.75" customHeight="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2" t="s">
        <v>175</v>
      </c>
      <c r="Z11" s="82" t="s">
        <v>176</v>
      </c>
      <c r="AA11" s="81"/>
      <c r="AB11" s="81"/>
      <c r="AC11" s="81"/>
    </row>
    <row r="12" ht="24.0" customHeight="1">
      <c r="D12" s="284" t="s">
        <v>542</v>
      </c>
      <c r="E12" s="341" t="s">
        <v>218</v>
      </c>
      <c r="F12" s="343"/>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row>
    <row r="13" ht="19.5" hidden="1" customHeight="1">
      <c r="A13" s="288"/>
      <c r="B13" s="288"/>
      <c r="C13" s="288"/>
      <c r="D13" s="85"/>
      <c r="E13" s="344"/>
      <c r="F13" s="345"/>
      <c r="G13" s="345"/>
      <c r="H13" s="290"/>
      <c r="I13" s="290"/>
      <c r="J13" s="290"/>
      <c r="K13" s="291"/>
      <c r="L13" s="291"/>
      <c r="M13" s="292" t="str">
        <f>+IFERROR(IF(COUNT(J13:L13),ROUND(SUM(J13:L13),0),""),"")</f>
        <v/>
      </c>
      <c r="N13" s="293" t="str">
        <f>+IFERROR(IF(COUNT(M13),ROUND(M13/'Shareholding Pattern'!$L$78*100,2),""),0)</f>
        <v/>
      </c>
      <c r="O13" s="294" t="str">
        <f>IF(J13="","",J13)</f>
        <v/>
      </c>
      <c r="P13" s="295"/>
      <c r="Q13" s="244" t="str">
        <f>+IFERROR(IF(COUNT(O13:P13),ROUND(SUM(O13,P13),2),""),"")</f>
        <v/>
      </c>
      <c r="R13" s="293" t="str">
        <f>+IFERROR(IF(COUNT(Q13),ROUND(Q13/('Shareholding Pattern'!$P$79)*100,2),""),0)</f>
        <v/>
      </c>
      <c r="S13" s="291"/>
      <c r="T13" s="291"/>
      <c r="U13" s="296" t="str">
        <f>+IFERROR(IF(COUNT(S13:T13),ROUND(SUM(S13:T13),0),""),"")</f>
        <v/>
      </c>
      <c r="V13" s="293" t="str">
        <f>+IFERROR(IF(COUNT(M13,U13),ROUND(SUM(U13,M13)/SUM('Shareholding Pattern'!$L$78,'Shareholding Pattern'!$T$78)*100,2),""),0)</f>
        <v/>
      </c>
      <c r="W13" s="291"/>
      <c r="X13" s="293" t="str">
        <f>+IFERROR(IF(COUNT(W13),ROUND(SUM(W13)/SUM(M13)*100,2),""),0)</f>
        <v/>
      </c>
      <c r="Y13" s="291"/>
      <c r="Z13" s="293" t="str">
        <f>+IFERROR(IF(COUNT(Y13),ROUND(SUM(Y13)/SUM(M13)*100,2),""),0)</f>
        <v/>
      </c>
      <c r="AA13" s="346"/>
      <c r="AB13" s="304"/>
      <c r="AC13" s="304"/>
      <c r="AD13" s="347">
        <f>IF(COUNT(H17:$AA$15001)=0,"",SUM(AC1:AC65535))</f>
        <v>0</v>
      </c>
      <c r="AE13" s="288"/>
      <c r="AF13" s="288">
        <f>IF(SUM(I13:AA13)&gt;0,1,0)</f>
        <v>0</v>
      </c>
      <c r="AG13" s="288">
        <f>IF(COUNT(H17:$AA$14995)=0,"",SUM(AF1:AF65529))</f>
        <v>2</v>
      </c>
      <c r="AH13" s="288"/>
      <c r="AI13" s="288"/>
      <c r="AJ13" s="288"/>
      <c r="AK13" s="288"/>
      <c r="AL13" s="288"/>
      <c r="AM13" s="288"/>
      <c r="AN13" s="288"/>
      <c r="AO13" s="288"/>
      <c r="AP13" s="288"/>
      <c r="AQ13" s="288"/>
      <c r="AR13" s="288"/>
      <c r="AS13" s="288"/>
      <c r="AT13" s="288"/>
      <c r="AU13" s="288"/>
      <c r="AV13" s="288"/>
      <c r="AW13" s="288"/>
      <c r="AX13" s="288"/>
      <c r="AY13" s="288"/>
      <c r="AZ13" s="288"/>
      <c r="BA13" s="288"/>
    </row>
    <row r="14" ht="24.75" customHeight="1">
      <c r="D14" s="348"/>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300"/>
      <c r="AD14" s="349"/>
    </row>
    <row r="15" ht="24.75" customHeight="1">
      <c r="D15" s="85">
        <v>1.0</v>
      </c>
      <c r="E15" s="350" t="s">
        <v>427</v>
      </c>
      <c r="F15" s="351"/>
      <c r="G15" s="351" t="s">
        <v>543</v>
      </c>
      <c r="H15" s="291" t="s">
        <v>519</v>
      </c>
      <c r="I15" s="291">
        <v>1.0</v>
      </c>
      <c r="J15" s="291">
        <v>4300000.0</v>
      </c>
      <c r="K15" s="291"/>
      <c r="L15" s="291"/>
      <c r="M15" s="303">
        <f t="shared" ref="M15:M16" si="1">+IFERROR(IF(COUNT(J15:L15),ROUND(SUM(J15:L15),0),""),"")</f>
        <v>4300000</v>
      </c>
      <c r="N15" s="244">
        <f>+IFERROR(IF(COUNT(M15),ROUND(M15/'Shareholding Pattern'!$L$78*100,2),""),0)</f>
        <v>43</v>
      </c>
      <c r="O15" s="295">
        <v>4300000.0</v>
      </c>
      <c r="P15" s="295"/>
      <c r="Q15" s="164">
        <f t="shared" ref="Q15:Q16" si="2">+IFERROR(IF(COUNT(O15:P15),ROUND(SUM(O15,P15),2),""),"")</f>
        <v>4300000</v>
      </c>
      <c r="R15" s="244">
        <f>+IFERROR(IF(COUNT(Q15),ROUND(Q15/('Shareholding Pattern'!$P$79)*100,2),""),0)</f>
        <v>43</v>
      </c>
      <c r="S15" s="291"/>
      <c r="T15" s="291"/>
      <c r="U15" s="303" t="str">
        <f t="shared" ref="U15:U16" si="3">+IFERROR(IF(COUNT(S15:T15),ROUND(SUM(S15:T15),0),""),"")</f>
        <v/>
      </c>
      <c r="V15" s="293">
        <f>+IFERROR(IF(COUNT(M15,U15),ROUND(SUM(U15,M15)/SUM('Shareholding Pattern'!$L$78,'Shareholding Pattern'!$T$78)*100,2),""),0)</f>
        <v>43</v>
      </c>
      <c r="W15" s="291"/>
      <c r="X15" s="293" t="str">
        <f t="shared" ref="X15:X16" si="4">+IFERROR(IF(COUNT(W15),ROUND(SUM(W15)/SUM(M15)*100,2),""),0)</f>
        <v/>
      </c>
      <c r="Y15" s="291"/>
      <c r="Z15" s="293" t="str">
        <f t="shared" ref="Z15:Z16" si="5">+IFERROR(IF(COUNT(Y15),ROUND(SUM(Y15)/SUM(M15)*100,2),""),0)</f>
        <v/>
      </c>
      <c r="AA15" s="352">
        <v>4300000.0</v>
      </c>
      <c r="AB15" s="304"/>
      <c r="AC15" s="304" t="s">
        <v>470</v>
      </c>
      <c r="AD15" s="347" t="str">
        <f t="shared" ref="AD15:AD16" si="6">IF(COUNT(H19:$AA$15001)=0,"",SUM(AC3:AC65537))</f>
        <v/>
      </c>
      <c r="AE15" s="288"/>
      <c r="AF15" s="288">
        <f t="shared" ref="AF15:AF16" si="7">IF(SUM(I15:AA15)&gt;0,1,0)</f>
        <v>1</v>
      </c>
    </row>
    <row r="16" ht="24.75" customHeight="1">
      <c r="D16" s="85">
        <v>2.0</v>
      </c>
      <c r="E16" s="350" t="s">
        <v>533</v>
      </c>
      <c r="F16" s="351"/>
      <c r="G16" s="351" t="s">
        <v>544</v>
      </c>
      <c r="H16" s="291" t="s">
        <v>545</v>
      </c>
      <c r="I16" s="291">
        <v>1.0</v>
      </c>
      <c r="J16" s="291">
        <v>50444.0</v>
      </c>
      <c r="K16" s="291"/>
      <c r="L16" s="291"/>
      <c r="M16" s="303">
        <f t="shared" si="1"/>
        <v>50444</v>
      </c>
      <c r="N16" s="244">
        <f>+IFERROR(IF(COUNT(M16),ROUND(M16/'Shareholding Pattern'!$L$78*100,2),""),0)</f>
        <v>0.5</v>
      </c>
      <c r="O16" s="295">
        <v>50444.0</v>
      </c>
      <c r="P16" s="295"/>
      <c r="Q16" s="164">
        <f t="shared" si="2"/>
        <v>50444</v>
      </c>
      <c r="R16" s="244">
        <f>+IFERROR(IF(COUNT(Q16),ROUND(Q16/('Shareholding Pattern'!$P$79)*100,2),""),0)</f>
        <v>0.5</v>
      </c>
      <c r="S16" s="291"/>
      <c r="T16" s="291"/>
      <c r="U16" s="303" t="str">
        <f t="shared" si="3"/>
        <v/>
      </c>
      <c r="V16" s="293">
        <f>+IFERROR(IF(COUNT(M16,U16),ROUND(SUM(U16,M16)/SUM('Shareholding Pattern'!$L$78,'Shareholding Pattern'!$T$78)*100,2),""),0)</f>
        <v>0.5</v>
      </c>
      <c r="W16" s="291"/>
      <c r="X16" s="293" t="str">
        <f t="shared" si="4"/>
        <v/>
      </c>
      <c r="Y16" s="291"/>
      <c r="Z16" s="293" t="str">
        <f t="shared" si="5"/>
        <v/>
      </c>
      <c r="AA16" s="352">
        <v>50444.0</v>
      </c>
      <c r="AB16" s="304"/>
      <c r="AC16" s="304" t="s">
        <v>470</v>
      </c>
      <c r="AD16" s="347" t="str">
        <f t="shared" si="6"/>
        <v/>
      </c>
      <c r="AE16" s="288"/>
      <c r="AF16" s="288">
        <f t="shared" si="7"/>
        <v>1</v>
      </c>
    </row>
    <row r="17" ht="18.75" hidden="1" customHeight="1">
      <c r="D17" s="298"/>
      <c r="Z17" s="353"/>
      <c r="AC17" s="349"/>
      <c r="AD17" s="349"/>
    </row>
    <row r="18" ht="19.5" customHeight="1">
      <c r="D18" s="354"/>
      <c r="E18" s="355" t="s">
        <v>174</v>
      </c>
      <c r="F18" s="356"/>
      <c r="G18" s="355"/>
      <c r="H18" s="355" t="s">
        <v>174</v>
      </c>
      <c r="I18" s="161">
        <f t="shared" ref="I18:M18" si="8">+IFERROR(IF(COUNT(I14:I17),ROUND(SUM(I14:I17),0),""),"")</f>
        <v>2</v>
      </c>
      <c r="J18" s="161">
        <f t="shared" si="8"/>
        <v>4350444</v>
      </c>
      <c r="K18" s="161" t="str">
        <f t="shared" si="8"/>
        <v/>
      </c>
      <c r="L18" s="161" t="str">
        <f t="shared" si="8"/>
        <v/>
      </c>
      <c r="M18" s="161">
        <f t="shared" si="8"/>
        <v>4350444</v>
      </c>
      <c r="N18" s="293">
        <f>+IFERROR(IF(COUNT(M18),ROUND(M18/'Shareholding Pattern'!$L$78*100,2),""),0)</f>
        <v>43.5</v>
      </c>
      <c r="O18" s="88">
        <f t="shared" ref="O18:Q18" si="9">+IFERROR(IF(COUNT(O14:O17),ROUND(SUM(O14:O17),0),""),"")</f>
        <v>4350444</v>
      </c>
      <c r="P18" s="88" t="str">
        <f t="shared" si="9"/>
        <v/>
      </c>
      <c r="Q18" s="88">
        <f t="shared" si="9"/>
        <v>4350444</v>
      </c>
      <c r="R18" s="293">
        <f>+IFERROR(IF(COUNT(Q18),ROUND(Q18/('Shareholding Pattern'!$P$79)*100,2),""),0)</f>
        <v>43.5</v>
      </c>
      <c r="S18" s="161" t="str">
        <f t="shared" ref="S18:U18" si="10">+IFERROR(IF(COUNT(S14:S17),ROUND(SUM(S14:S17),0),""),"")</f>
        <v/>
      </c>
      <c r="T18" s="161" t="str">
        <f t="shared" si="10"/>
        <v/>
      </c>
      <c r="U18" s="161" t="str">
        <f t="shared" si="10"/>
        <v/>
      </c>
      <c r="V18" s="293">
        <f>+IFERROR(IF(COUNT(M18,U18),ROUND(SUM(U18,M18)/SUM('Shareholding Pattern'!$L$78,'Shareholding Pattern'!$T$78)*100,2),""),0)</f>
        <v>43.5</v>
      </c>
      <c r="W18" s="161" t="str">
        <f>+IFERROR(IF(COUNT(W14:W17),ROUND(SUM(W14:W17),0),""),"")</f>
        <v/>
      </c>
      <c r="X18" s="293" t="str">
        <f>+IFERROR(IF(COUNT(W18),ROUND(SUM(W18)/SUM(M18)*100,2),""),0)</f>
        <v/>
      </c>
      <c r="Y18" s="161" t="str">
        <f>+IFERROR(IF(COUNT(Y14:Y17),ROUND(SUM(Y14:Y17),0),""),"")</f>
        <v/>
      </c>
      <c r="Z18" s="293" t="str">
        <f>+IFERROR(IF(COUNT(Y18),ROUND(SUM(Y18)/SUM(M18)*100,2),""),0)</f>
        <v/>
      </c>
      <c r="AA18" s="161">
        <f>+IFERROR(IF(COUNT(AA14:AA17),ROUND(SUM(AA14:AA17),0),""),"")</f>
        <v>4350444</v>
      </c>
      <c r="AC18" s="349"/>
      <c r="AD18" s="349"/>
    </row>
    <row r="19">
      <c r="AC19" s="349"/>
      <c r="AD19" s="349"/>
    </row>
    <row r="20">
      <c r="AC20" s="349"/>
      <c r="AD20" s="349"/>
    </row>
    <row r="21" ht="15.75" customHeight="1">
      <c r="AC21" s="349"/>
      <c r="AD21" s="349"/>
    </row>
    <row r="22" ht="15.75" customHeight="1">
      <c r="AC22" s="349"/>
      <c r="AD22" s="349"/>
    </row>
    <row r="23" ht="15.75" customHeight="1">
      <c r="AC23" s="349"/>
      <c r="AD23" s="349"/>
    </row>
    <row r="24" ht="15.75" customHeight="1">
      <c r="AC24" s="349"/>
      <c r="AD24" s="349"/>
    </row>
    <row r="25" ht="15.75" customHeight="1">
      <c r="AC25" s="349"/>
      <c r="AD25" s="349"/>
    </row>
    <row r="26" ht="15.75" customHeight="1">
      <c r="AC26" s="349"/>
      <c r="AD26" s="349"/>
    </row>
    <row r="27" ht="15.75" customHeight="1">
      <c r="AC27" s="349"/>
      <c r="AD27" s="349"/>
    </row>
    <row r="28" ht="15.75" customHeight="1">
      <c r="AC28" s="349"/>
      <c r="AD28" s="349"/>
    </row>
    <row r="29" ht="15.75" customHeight="1">
      <c r="AC29" s="349"/>
      <c r="AD29" s="349"/>
    </row>
    <row r="30" ht="15.75" customHeight="1">
      <c r="AC30" s="349"/>
      <c r="AD30" s="349"/>
    </row>
    <row r="31" ht="15.75" customHeight="1">
      <c r="AC31" s="349"/>
      <c r="AD31" s="349"/>
    </row>
    <row r="32" ht="15.75" customHeight="1">
      <c r="AC32" s="349"/>
      <c r="AD32" s="349"/>
    </row>
    <row r="33" ht="15.75" customHeight="1">
      <c r="AC33" s="349"/>
      <c r="AD33" s="349"/>
    </row>
    <row r="34" ht="15.75" customHeight="1">
      <c r="AC34" s="349"/>
      <c r="AD34" s="349"/>
    </row>
    <row r="35" ht="15.75" customHeight="1">
      <c r="AC35" s="349"/>
      <c r="AD35" s="349"/>
    </row>
    <row r="36" ht="15.75" customHeight="1">
      <c r="AC36" s="349"/>
      <c r="AD36" s="349"/>
    </row>
    <row r="37" ht="15.75" customHeight="1">
      <c r="AC37" s="349"/>
      <c r="AD37" s="349"/>
    </row>
    <row r="38" ht="15.75" customHeight="1">
      <c r="AC38" s="349"/>
      <c r="AD38" s="349"/>
    </row>
    <row r="39" ht="15.75" customHeight="1">
      <c r="AC39" s="349"/>
      <c r="AD39" s="349"/>
    </row>
    <row r="40" ht="15.75" customHeight="1">
      <c r="AC40" s="349"/>
      <c r="AD40" s="349"/>
    </row>
    <row r="41" ht="15.75" customHeight="1">
      <c r="AC41" s="349"/>
      <c r="AD41" s="349"/>
    </row>
    <row r="42" ht="15.75" customHeight="1">
      <c r="AC42" s="349"/>
      <c r="AD42" s="349"/>
    </row>
    <row r="43" ht="15.75" customHeight="1">
      <c r="AC43" s="349"/>
      <c r="AD43" s="349"/>
    </row>
    <row r="44" ht="15.75" customHeight="1">
      <c r="AC44" s="349"/>
      <c r="AD44" s="349"/>
    </row>
    <row r="45" ht="15.75" customHeight="1">
      <c r="AC45" s="349"/>
      <c r="AD45" s="349"/>
    </row>
    <row r="46" ht="15.75" customHeight="1">
      <c r="AC46" s="349"/>
      <c r="AD46" s="349"/>
    </row>
    <row r="47" ht="15.75" customHeight="1">
      <c r="AC47" s="349"/>
      <c r="AD47" s="349"/>
    </row>
    <row r="48" ht="15.75" customHeight="1">
      <c r="AC48" s="349"/>
      <c r="AD48" s="349"/>
    </row>
    <row r="49" ht="15.75" customHeight="1">
      <c r="AC49" s="349"/>
      <c r="AD49" s="349"/>
    </row>
    <row r="50" ht="15.75" customHeight="1">
      <c r="AC50" s="349"/>
      <c r="AD50" s="349"/>
    </row>
    <row r="51" ht="15.75" customHeight="1">
      <c r="AC51" s="349"/>
      <c r="AD51" s="349"/>
    </row>
    <row r="52" ht="15.75" customHeight="1">
      <c r="AC52" s="349"/>
      <c r="AD52" s="349"/>
    </row>
    <row r="53" ht="15.75" customHeight="1">
      <c r="AC53" s="349"/>
      <c r="AD53" s="349"/>
    </row>
    <row r="54" ht="15.75" customHeight="1">
      <c r="AC54" s="349"/>
      <c r="AD54" s="349"/>
    </row>
    <row r="55" ht="15.75" customHeight="1">
      <c r="AC55" s="349"/>
      <c r="AD55" s="349"/>
    </row>
    <row r="56" ht="15.75" customHeight="1">
      <c r="AC56" s="349"/>
      <c r="AD56" s="349"/>
    </row>
    <row r="57" ht="15.75" customHeight="1">
      <c r="AC57" s="349"/>
      <c r="AD57" s="349"/>
    </row>
    <row r="58" ht="15.75" customHeight="1">
      <c r="AC58" s="349"/>
      <c r="AD58" s="349"/>
    </row>
    <row r="59" ht="15.75" customHeight="1">
      <c r="AC59" s="349"/>
      <c r="AD59" s="349"/>
    </row>
    <row r="60" ht="15.75" customHeight="1">
      <c r="AC60" s="349"/>
      <c r="AD60" s="349"/>
    </row>
    <row r="61" ht="15.75" customHeight="1">
      <c r="AC61" s="349"/>
      <c r="AD61" s="349"/>
    </row>
    <row r="62" ht="15.75" customHeight="1">
      <c r="AC62" s="349"/>
      <c r="AD62" s="349"/>
    </row>
    <row r="63" ht="15.75" customHeight="1">
      <c r="AC63" s="349"/>
      <c r="AD63" s="349"/>
    </row>
    <row r="64" ht="15.75" customHeight="1">
      <c r="AC64" s="349"/>
      <c r="AD64" s="349"/>
    </row>
    <row r="65" ht="15.75" customHeight="1">
      <c r="AC65" s="349"/>
      <c r="AD65" s="349"/>
    </row>
    <row r="66" ht="15.75" customHeight="1">
      <c r="AC66" s="349"/>
      <c r="AD66" s="349"/>
    </row>
    <row r="67" ht="15.75" customHeight="1">
      <c r="AC67" s="349"/>
      <c r="AD67" s="349"/>
    </row>
    <row r="68" ht="15.75" customHeight="1">
      <c r="AC68" s="349"/>
      <c r="AD68" s="349"/>
    </row>
    <row r="69" ht="15.75" customHeight="1">
      <c r="AC69" s="349"/>
      <c r="AD69" s="349"/>
    </row>
    <row r="70" ht="15.75" customHeight="1">
      <c r="AC70" s="349"/>
      <c r="AD70" s="349"/>
    </row>
    <row r="71" ht="15.75" customHeight="1">
      <c r="AC71" s="349"/>
      <c r="AD71" s="349"/>
    </row>
    <row r="72" ht="15.75" customHeight="1">
      <c r="AC72" s="349"/>
      <c r="AD72" s="349"/>
    </row>
    <row r="73" ht="15.75" customHeight="1">
      <c r="AC73" s="349"/>
      <c r="AD73" s="349"/>
    </row>
    <row r="74" ht="15.75" customHeight="1">
      <c r="AC74" s="349"/>
      <c r="AD74" s="349"/>
    </row>
    <row r="75" ht="15.75" customHeight="1">
      <c r="AC75" s="349"/>
      <c r="AD75" s="349"/>
    </row>
    <row r="76" ht="15.75" customHeight="1">
      <c r="AC76" s="349"/>
      <c r="AD76" s="349"/>
    </row>
    <row r="77" ht="15.75" customHeight="1">
      <c r="AC77" s="349"/>
      <c r="AD77" s="349"/>
    </row>
    <row r="78" ht="15.75" customHeight="1">
      <c r="AC78" s="349"/>
      <c r="AD78" s="349"/>
    </row>
    <row r="79" ht="15.75" customHeight="1">
      <c r="AC79" s="349"/>
      <c r="AD79" s="349"/>
    </row>
    <row r="80" ht="15.75" customHeight="1">
      <c r="AC80" s="349"/>
      <c r="AD80" s="349"/>
    </row>
    <row r="81" ht="15.75" customHeight="1">
      <c r="AC81" s="349"/>
      <c r="AD81" s="349"/>
    </row>
    <row r="82" ht="15.75" customHeight="1">
      <c r="AC82" s="349"/>
      <c r="AD82" s="349"/>
    </row>
    <row r="83" ht="15.75" customHeight="1">
      <c r="AC83" s="349"/>
      <c r="AD83" s="349"/>
    </row>
    <row r="84" ht="15.75" customHeight="1">
      <c r="AC84" s="349"/>
      <c r="AD84" s="349"/>
    </row>
    <row r="85" ht="15.75" customHeight="1">
      <c r="AC85" s="349"/>
      <c r="AD85" s="349"/>
    </row>
    <row r="86" ht="15.75" customHeight="1">
      <c r="AC86" s="349"/>
      <c r="AD86" s="349"/>
    </row>
    <row r="87" ht="15.75" customHeight="1">
      <c r="AC87" s="349"/>
      <c r="AD87" s="349"/>
    </row>
    <row r="88" ht="15.75" customHeight="1">
      <c r="AC88" s="349"/>
      <c r="AD88" s="349"/>
    </row>
    <row r="89" ht="15.75" customHeight="1">
      <c r="AC89" s="349"/>
      <c r="AD89" s="349"/>
    </row>
    <row r="90" ht="15.75" customHeight="1">
      <c r="AC90" s="349"/>
      <c r="AD90" s="349"/>
    </row>
    <row r="91" ht="15.75" customHeight="1">
      <c r="AC91" s="349"/>
      <c r="AD91" s="349"/>
    </row>
    <row r="92" ht="15.75" customHeight="1">
      <c r="AC92" s="349"/>
      <c r="AD92" s="349"/>
    </row>
    <row r="93" ht="15.75" customHeight="1">
      <c r="AC93" s="349"/>
      <c r="AD93" s="349"/>
    </row>
    <row r="94" ht="15.75" customHeight="1">
      <c r="AC94" s="349"/>
      <c r="AD94" s="349"/>
    </row>
    <row r="95" ht="15.75" customHeight="1">
      <c r="AC95" s="349"/>
      <c r="AD95" s="349"/>
    </row>
    <row r="96" ht="15.75" customHeight="1">
      <c r="AC96" s="349"/>
      <c r="AD96" s="349"/>
    </row>
    <row r="97" ht="15.75" customHeight="1">
      <c r="AC97" s="349"/>
      <c r="AD97" s="349"/>
    </row>
    <row r="98" ht="15.75" customHeight="1">
      <c r="AC98" s="349"/>
      <c r="AD98" s="349"/>
    </row>
    <row r="99" ht="15.75" customHeight="1">
      <c r="AC99" s="349"/>
      <c r="AD99" s="349"/>
    </row>
    <row r="100" ht="15.75" customHeight="1">
      <c r="AC100" s="349"/>
      <c r="AD100" s="349"/>
    </row>
    <row r="101" ht="15.75" customHeight="1">
      <c r="AC101" s="349"/>
      <c r="AD101" s="349"/>
    </row>
    <row r="102" ht="15.75" customHeight="1">
      <c r="AC102" s="349"/>
      <c r="AD102" s="349"/>
    </row>
    <row r="103" ht="15.75" customHeight="1">
      <c r="AC103" s="349"/>
      <c r="AD103" s="349"/>
    </row>
    <row r="104" ht="15.75" customHeight="1">
      <c r="AC104" s="349"/>
      <c r="AD104" s="349"/>
    </row>
    <row r="105" ht="15.75" customHeight="1">
      <c r="AC105" s="349"/>
      <c r="AD105" s="349"/>
    </row>
    <row r="106" ht="15.75" customHeight="1">
      <c r="AC106" s="349"/>
      <c r="AD106" s="349"/>
    </row>
    <row r="107" ht="15.75" customHeight="1">
      <c r="AC107" s="349"/>
      <c r="AD107" s="349"/>
    </row>
    <row r="108" ht="15.75" customHeight="1">
      <c r="AC108" s="349"/>
      <c r="AD108" s="349"/>
    </row>
    <row r="109" ht="15.75" customHeight="1">
      <c r="AC109" s="349"/>
      <c r="AD109" s="349"/>
    </row>
    <row r="110" ht="15.75" customHeight="1">
      <c r="AC110" s="349"/>
      <c r="AD110" s="349"/>
    </row>
    <row r="111" ht="15.75" customHeight="1">
      <c r="AC111" s="349"/>
      <c r="AD111" s="349"/>
    </row>
    <row r="112" ht="15.75" customHeight="1">
      <c r="AC112" s="349"/>
      <c r="AD112" s="349"/>
    </row>
    <row r="113" ht="15.75" customHeight="1">
      <c r="AC113" s="349"/>
      <c r="AD113" s="349"/>
    </row>
    <row r="114" ht="15.75" customHeight="1">
      <c r="AC114" s="349"/>
      <c r="AD114" s="349"/>
    </row>
    <row r="115" ht="15.75" customHeight="1">
      <c r="AC115" s="349"/>
      <c r="AD115" s="349"/>
    </row>
    <row r="116" ht="15.75" customHeight="1">
      <c r="AC116" s="349"/>
      <c r="AD116" s="349"/>
    </row>
    <row r="117" ht="15.75" customHeight="1">
      <c r="AC117" s="349"/>
      <c r="AD117" s="349"/>
    </row>
    <row r="118" ht="15.75" customHeight="1">
      <c r="AC118" s="349"/>
      <c r="AD118" s="349"/>
    </row>
    <row r="119" ht="15.75" customHeight="1">
      <c r="AC119" s="349"/>
      <c r="AD119" s="349"/>
    </row>
    <row r="120" ht="15.75" customHeight="1">
      <c r="AC120" s="349"/>
      <c r="AD120" s="349"/>
    </row>
    <row r="121" ht="15.75" customHeight="1">
      <c r="AC121" s="349"/>
      <c r="AD121" s="349"/>
    </row>
    <row r="122" ht="15.75" customHeight="1">
      <c r="AC122" s="349"/>
      <c r="AD122" s="349"/>
    </row>
    <row r="123" ht="15.75" customHeight="1">
      <c r="AC123" s="349"/>
      <c r="AD123" s="349"/>
    </row>
    <row r="124" ht="15.75" customHeight="1">
      <c r="AC124" s="349"/>
      <c r="AD124" s="349"/>
    </row>
    <row r="125" ht="15.75" customHeight="1">
      <c r="AC125" s="349"/>
      <c r="AD125" s="349"/>
    </row>
    <row r="126" ht="15.75" customHeight="1">
      <c r="AC126" s="349"/>
      <c r="AD126" s="349"/>
    </row>
    <row r="127" ht="15.75" customHeight="1">
      <c r="AC127" s="349"/>
      <c r="AD127" s="349"/>
    </row>
    <row r="128" ht="15.75" customHeight="1">
      <c r="AC128" s="349"/>
      <c r="AD128" s="349"/>
    </row>
    <row r="129" ht="15.75" customHeight="1">
      <c r="AC129" s="349"/>
      <c r="AD129" s="349"/>
    </row>
    <row r="130" ht="15.75" customHeight="1">
      <c r="AC130" s="349"/>
      <c r="AD130" s="349"/>
    </row>
    <row r="131" ht="15.75" customHeight="1">
      <c r="AC131" s="349"/>
      <c r="AD131" s="349"/>
    </row>
    <row r="132" ht="15.75" customHeight="1">
      <c r="AC132" s="349"/>
      <c r="AD132" s="349"/>
    </row>
    <row r="133" ht="15.75" customHeight="1">
      <c r="AC133" s="349"/>
      <c r="AD133" s="349"/>
    </row>
    <row r="134" ht="15.75" customHeight="1">
      <c r="AC134" s="349"/>
      <c r="AD134" s="349"/>
    </row>
    <row r="135" ht="15.75" customHeight="1">
      <c r="AC135" s="349"/>
      <c r="AD135" s="349"/>
    </row>
    <row r="136" ht="15.75" customHeight="1">
      <c r="AC136" s="349"/>
      <c r="AD136" s="349"/>
    </row>
    <row r="137" ht="15.75" customHeight="1">
      <c r="AC137" s="349"/>
      <c r="AD137" s="349"/>
    </row>
    <row r="138" ht="15.75" customHeight="1">
      <c r="AC138" s="349"/>
      <c r="AD138" s="349"/>
    </row>
    <row r="139" ht="15.75" customHeight="1">
      <c r="AC139" s="349"/>
      <c r="AD139" s="349"/>
    </row>
    <row r="140" ht="15.75" customHeight="1">
      <c r="AC140" s="349"/>
      <c r="AD140" s="349"/>
    </row>
    <row r="141" ht="15.75" customHeight="1">
      <c r="AC141" s="349"/>
      <c r="AD141" s="349"/>
    </row>
    <row r="142" ht="15.75" customHeight="1">
      <c r="AC142" s="349"/>
      <c r="AD142" s="349"/>
    </row>
    <row r="143" ht="15.75" customHeight="1">
      <c r="AC143" s="349"/>
      <c r="AD143" s="349"/>
    </row>
    <row r="144" ht="15.75" customHeight="1">
      <c r="AC144" s="349"/>
      <c r="AD144" s="349"/>
    </row>
    <row r="145" ht="15.75" customHeight="1">
      <c r="AC145" s="349"/>
      <c r="AD145" s="349"/>
    </row>
    <row r="146" ht="15.75" customHeight="1">
      <c r="AC146" s="349"/>
      <c r="AD146" s="349"/>
    </row>
    <row r="147" ht="15.75" customHeight="1">
      <c r="AC147" s="349"/>
      <c r="AD147" s="349"/>
    </row>
    <row r="148" ht="15.75" customHeight="1">
      <c r="AC148" s="349"/>
      <c r="AD148" s="349"/>
    </row>
    <row r="149" ht="15.75" customHeight="1">
      <c r="AC149" s="349"/>
      <c r="AD149" s="349"/>
    </row>
    <row r="150" ht="15.75" customHeight="1">
      <c r="AC150" s="349"/>
      <c r="AD150" s="349"/>
    </row>
    <row r="151" ht="15.75" customHeight="1">
      <c r="AC151" s="349"/>
      <c r="AD151" s="349"/>
    </row>
    <row r="152" ht="15.75" customHeight="1">
      <c r="AC152" s="349"/>
      <c r="AD152" s="349"/>
    </row>
    <row r="153" ht="15.75" customHeight="1">
      <c r="AC153" s="349"/>
      <c r="AD153" s="349"/>
    </row>
    <row r="154" ht="15.75" customHeight="1">
      <c r="AC154" s="349"/>
      <c r="AD154" s="349"/>
    </row>
    <row r="155" ht="15.75" customHeight="1">
      <c r="AC155" s="349"/>
      <c r="AD155" s="349"/>
    </row>
    <row r="156" ht="15.75" customHeight="1">
      <c r="AC156" s="349"/>
      <c r="AD156" s="349"/>
    </row>
    <row r="157" ht="15.75" customHeight="1">
      <c r="AC157" s="349"/>
      <c r="AD157" s="349"/>
    </row>
    <row r="158" ht="15.75" customHeight="1">
      <c r="AC158" s="349"/>
      <c r="AD158" s="349"/>
    </row>
    <row r="159" ht="15.75" customHeight="1">
      <c r="AC159" s="349"/>
      <c r="AD159" s="349"/>
    </row>
    <row r="160" ht="15.75" customHeight="1">
      <c r="AC160" s="349"/>
      <c r="AD160" s="349"/>
    </row>
    <row r="161" ht="15.75" customHeight="1">
      <c r="AC161" s="349"/>
      <c r="AD161" s="349"/>
    </row>
    <row r="162" ht="15.75" customHeight="1">
      <c r="AC162" s="349"/>
      <c r="AD162" s="349"/>
    </row>
    <row r="163" ht="15.75" customHeight="1">
      <c r="AC163" s="349"/>
      <c r="AD163" s="349"/>
    </row>
    <row r="164" ht="15.75" customHeight="1">
      <c r="AC164" s="349"/>
      <c r="AD164" s="349"/>
    </row>
    <row r="165" ht="15.75" customHeight="1">
      <c r="AC165" s="349"/>
      <c r="AD165" s="349"/>
    </row>
    <row r="166" ht="15.75" customHeight="1">
      <c r="AC166" s="349"/>
      <c r="AD166" s="349"/>
    </row>
    <row r="167" ht="15.75" customHeight="1">
      <c r="AC167" s="349"/>
      <c r="AD167" s="349"/>
    </row>
    <row r="168" ht="15.75" customHeight="1">
      <c r="AC168" s="349"/>
      <c r="AD168" s="349"/>
    </row>
    <row r="169" ht="15.75" customHeight="1">
      <c r="AC169" s="349"/>
      <c r="AD169" s="349"/>
    </row>
    <row r="170" ht="15.75" customHeight="1">
      <c r="AC170" s="349"/>
      <c r="AD170" s="349"/>
    </row>
    <row r="171" ht="15.75" customHeight="1">
      <c r="AC171" s="349"/>
      <c r="AD171" s="349"/>
    </row>
    <row r="172" ht="15.75" customHeight="1">
      <c r="AC172" s="349"/>
      <c r="AD172" s="349"/>
    </row>
    <row r="173" ht="15.75" customHeight="1">
      <c r="AC173" s="349"/>
      <c r="AD173" s="349"/>
    </row>
    <row r="174" ht="15.75" customHeight="1">
      <c r="AC174" s="349"/>
      <c r="AD174" s="349"/>
    </row>
    <row r="175" ht="15.75" customHeight="1">
      <c r="AC175" s="349"/>
      <c r="AD175" s="349"/>
    </row>
    <row r="176" ht="15.75" customHeight="1">
      <c r="AC176" s="349"/>
      <c r="AD176" s="349"/>
    </row>
    <row r="177" ht="15.75" customHeight="1">
      <c r="AC177" s="349"/>
      <c r="AD177" s="349"/>
    </row>
    <row r="178" ht="15.75" customHeight="1">
      <c r="AC178" s="349"/>
      <c r="AD178" s="349"/>
    </row>
    <row r="179" ht="15.75" customHeight="1">
      <c r="AC179" s="349"/>
      <c r="AD179" s="349"/>
    </row>
    <row r="180" ht="15.75" customHeight="1">
      <c r="AC180" s="349"/>
      <c r="AD180" s="349"/>
    </row>
    <row r="181" ht="15.75" customHeight="1">
      <c r="AC181" s="349"/>
      <c r="AD181" s="349"/>
    </row>
    <row r="182" ht="15.75" customHeight="1">
      <c r="AC182" s="349"/>
      <c r="AD182" s="349"/>
    </row>
    <row r="183" ht="15.75" customHeight="1">
      <c r="AC183" s="349"/>
      <c r="AD183" s="349"/>
    </row>
    <row r="184" ht="15.75" customHeight="1">
      <c r="AC184" s="349"/>
      <c r="AD184" s="349"/>
    </row>
    <row r="185" ht="15.75" customHeight="1">
      <c r="AC185" s="349"/>
      <c r="AD185" s="349"/>
    </row>
    <row r="186" ht="15.75" customHeight="1">
      <c r="AC186" s="349"/>
      <c r="AD186" s="349"/>
    </row>
    <row r="187" ht="15.75" customHeight="1">
      <c r="AC187" s="349"/>
      <c r="AD187" s="349"/>
    </row>
    <row r="188" ht="15.75" customHeight="1">
      <c r="AC188" s="349"/>
      <c r="AD188" s="349"/>
    </row>
    <row r="189" ht="15.75" customHeight="1">
      <c r="AC189" s="349"/>
      <c r="AD189" s="349"/>
    </row>
    <row r="190" ht="15.75" customHeight="1">
      <c r="AC190" s="349"/>
      <c r="AD190" s="349"/>
    </row>
    <row r="191" ht="15.75" customHeight="1">
      <c r="AC191" s="349"/>
      <c r="AD191" s="349"/>
    </row>
    <row r="192" ht="15.75" customHeight="1">
      <c r="AC192" s="349"/>
      <c r="AD192" s="349"/>
    </row>
    <row r="193" ht="15.75" customHeight="1">
      <c r="AC193" s="349"/>
      <c r="AD193" s="349"/>
    </row>
    <row r="194" ht="15.75" customHeight="1">
      <c r="AC194" s="349"/>
      <c r="AD194" s="349"/>
    </row>
    <row r="195" ht="15.75" customHeight="1">
      <c r="AC195" s="349"/>
      <c r="AD195" s="349"/>
    </row>
    <row r="196" ht="15.75" customHeight="1">
      <c r="AC196" s="349"/>
      <c r="AD196" s="349"/>
    </row>
    <row r="197" ht="15.75" customHeight="1">
      <c r="AC197" s="349"/>
      <c r="AD197" s="349"/>
    </row>
    <row r="198" ht="15.75" customHeight="1">
      <c r="AC198" s="349"/>
      <c r="AD198" s="349"/>
    </row>
    <row r="199" ht="15.75" customHeight="1">
      <c r="AC199" s="349"/>
      <c r="AD199" s="349"/>
    </row>
    <row r="200" ht="15.75" customHeight="1">
      <c r="AC200" s="349"/>
      <c r="AD200" s="349"/>
    </row>
    <row r="201" ht="15.75" customHeight="1">
      <c r="AC201" s="349"/>
      <c r="AD201" s="349"/>
    </row>
    <row r="202" ht="15.75" customHeight="1">
      <c r="AC202" s="349"/>
      <c r="AD202" s="349"/>
    </row>
    <row r="203" ht="15.75" customHeight="1">
      <c r="AC203" s="349"/>
      <c r="AD203" s="349"/>
    </row>
    <row r="204" ht="15.75" customHeight="1">
      <c r="AC204" s="349"/>
      <c r="AD204" s="349"/>
    </row>
    <row r="205" ht="15.75" customHeight="1">
      <c r="AC205" s="349"/>
      <c r="AD205" s="349"/>
    </row>
    <row r="206" ht="15.75" customHeight="1">
      <c r="AC206" s="349"/>
      <c r="AD206" s="349"/>
    </row>
    <row r="207" ht="15.75" customHeight="1">
      <c r="AC207" s="349"/>
      <c r="AD207" s="349"/>
    </row>
    <row r="208" ht="15.75" customHeight="1">
      <c r="AC208" s="349"/>
      <c r="AD208" s="349"/>
    </row>
    <row r="209" ht="15.75" customHeight="1">
      <c r="AC209" s="349"/>
      <c r="AD209" s="349"/>
    </row>
    <row r="210" ht="15.75" customHeight="1">
      <c r="AC210" s="349"/>
      <c r="AD210" s="349"/>
    </row>
    <row r="211" ht="15.75" customHeight="1">
      <c r="AC211" s="349"/>
      <c r="AD211" s="349"/>
    </row>
    <row r="212" ht="15.75" customHeight="1">
      <c r="AC212" s="349"/>
      <c r="AD212" s="349"/>
    </row>
    <row r="213" ht="15.75" customHeight="1">
      <c r="AC213" s="349"/>
      <c r="AD213" s="349"/>
    </row>
    <row r="214" ht="15.75" customHeight="1">
      <c r="AC214" s="349"/>
      <c r="AD214" s="349"/>
    </row>
    <row r="215" ht="15.75" customHeight="1">
      <c r="AC215" s="349"/>
      <c r="AD215" s="349"/>
    </row>
    <row r="216" ht="15.75" customHeight="1">
      <c r="AC216" s="349"/>
      <c r="AD216" s="349"/>
    </row>
    <row r="217" ht="15.75" customHeight="1">
      <c r="AC217" s="349"/>
      <c r="AD217" s="349"/>
    </row>
    <row r="218" ht="15.75" customHeight="1">
      <c r="AC218" s="349"/>
      <c r="AD218" s="349"/>
    </row>
    <row r="219" ht="15.75" customHeight="1">
      <c r="AC219" s="349"/>
      <c r="AD219" s="349"/>
    </row>
    <row r="220" ht="15.75" customHeight="1">
      <c r="AC220" s="349"/>
      <c r="AD220" s="34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E16">
      <formula1>$AR$1:$AR$6</formula1>
    </dataValidation>
    <dataValidation type="decimal" operator="greaterThanOrEqual" allowBlank="1" showErrorMessage="1" sqref="I13:L13 O13:P13 S13:T13 I15:L16 O15:P16 S15:T16">
      <formula1>0.0</formula1>
    </dataValidation>
    <dataValidation type="custom" allowBlank="1" showInputMessage="1" showErrorMessage="1" prompt="[A-Z][A-Z][A-Z][A-Z][A-Z][0-9][0-9][0-9][0-9][A-Z]_x000a__x000a_In absence of PAN write : ZZZZZ9999Z" sqref="H13 H15:H16">
      <formula1>EQ(LEN(H13),(10))</formula1>
    </dataValidation>
    <dataValidation type="list" allowBlank="1" showErrorMessage="1" sqref="AC13 AC15:AC16">
      <formula1>$AZ$2:$BA$2</formula1>
    </dataValidation>
    <dataValidation type="list" allowBlank="1" showErrorMessage="1" sqref="F13 F15:F16">
      <formula1>$AV$9:$AV$10</formula1>
    </dataValidation>
    <dataValidation type="decimal" operator="lessThanOrEqual" allowBlank="1" showErrorMessage="1" sqref="Y13 Y15:Y16">
      <formula1>J13</formula1>
    </dataValidation>
    <dataValidation type="decimal" operator="lessThanOrEqual" allowBlank="1" showErrorMessage="1" sqref="W13 W15:W16">
      <formula1>J13</formula1>
    </dataValidation>
    <dataValidation type="decimal" operator="lessThanOrEqual" allowBlank="1" showErrorMessage="1" sqref="AA13:AB13 AA15:AB16">
      <formula1>M13</formula1>
    </dataValidation>
  </dataValidations>
  <hyperlinks>
    <hyperlink display="Total" location="'Shareholding Pattern'!F17" ref="E18"/>
    <hyperlink display="Total" location="'Shareholding Pattern'!F17" ref="H18"/>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3.43"/>
    <col customWidth="1" hidden="1" min="29" max="45" width="1.86"/>
  </cols>
  <sheetData>
    <row r="1" hidden="1">
      <c r="B1" s="357" t="s">
        <v>546</v>
      </c>
      <c r="E1" s="69">
        <v>1.0</v>
      </c>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121" t="s">
        <v>166</v>
      </c>
      <c r="X9" s="122"/>
      <c r="Y9" s="78" t="s">
        <v>167</v>
      </c>
      <c r="Z9" s="78" t="s">
        <v>467</v>
      </c>
      <c r="AA9" s="78" t="s">
        <v>468</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row>
    <row r="12" ht="33.0" customHeight="1">
      <c r="A12" s="358"/>
      <c r="B12" s="358"/>
      <c r="C12" s="358"/>
      <c r="D12" s="358"/>
      <c r="E12" s="284" t="s">
        <v>547</v>
      </c>
      <c r="F12" s="359" t="s">
        <v>233</v>
      </c>
      <c r="G12" s="286"/>
      <c r="H12" s="286"/>
      <c r="I12" s="286"/>
      <c r="J12" s="286"/>
      <c r="K12" s="286"/>
      <c r="L12" s="286"/>
      <c r="M12" s="286"/>
      <c r="N12" s="286"/>
      <c r="O12" s="286"/>
      <c r="P12" s="286"/>
      <c r="Q12" s="286"/>
      <c r="R12" s="286"/>
      <c r="S12" s="286"/>
      <c r="T12" s="286"/>
      <c r="U12" s="286"/>
      <c r="V12" s="286"/>
      <c r="W12" s="286"/>
      <c r="X12" s="286"/>
      <c r="Y12" s="286"/>
      <c r="Z12" s="286"/>
      <c r="AA12" s="287"/>
      <c r="AB12" s="358"/>
      <c r="AC12" s="358"/>
      <c r="AD12" s="358"/>
      <c r="AE12" s="358"/>
      <c r="AF12" s="358"/>
      <c r="AG12" s="358"/>
      <c r="AH12" s="358"/>
      <c r="AI12" s="358"/>
      <c r="AJ12" s="358"/>
      <c r="AK12" s="358"/>
      <c r="AL12" s="358"/>
      <c r="AM12" s="358"/>
      <c r="AN12" s="358"/>
      <c r="AO12" s="358"/>
      <c r="AP12" s="358"/>
      <c r="AQ12" s="358"/>
      <c r="AR12" s="358"/>
      <c r="AS12" s="358"/>
    </row>
    <row r="13" ht="18.7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IF(COUNT(H15:$Y$15000)=0,"",SUM(AC1:AC65533))</f>
        <v/>
      </c>
      <c r="AE13" s="288"/>
      <c r="AF13" s="288"/>
      <c r="AG13" s="288"/>
      <c r="AH13" s="288"/>
      <c r="AI13" s="288"/>
      <c r="AJ13" s="288"/>
      <c r="AK13" s="288"/>
      <c r="AL13" s="288"/>
      <c r="AM13" s="288"/>
      <c r="AN13" s="288"/>
      <c r="AO13" s="288"/>
      <c r="AP13" s="288"/>
      <c r="AQ13" s="288"/>
      <c r="AR13" s="288"/>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row>
    <row r="15" ht="24.75" hidden="1" customHeight="1">
      <c r="E15" s="305"/>
      <c r="F15" s="324"/>
      <c r="G15" s="324"/>
      <c r="H15" s="324"/>
      <c r="I15" s="324"/>
      <c r="J15" s="324"/>
      <c r="K15" s="324"/>
      <c r="L15" s="324"/>
      <c r="M15" s="324"/>
      <c r="N15" s="324"/>
      <c r="O15" s="324"/>
      <c r="P15" s="324"/>
      <c r="Q15" s="324"/>
      <c r="R15" s="324"/>
      <c r="S15" s="324"/>
      <c r="T15" s="324"/>
      <c r="U15" s="324"/>
      <c r="V15" s="324"/>
      <c r="W15" s="324"/>
      <c r="X15" s="324"/>
      <c r="Y15" s="300"/>
    </row>
    <row r="16" ht="19.5" customHeight="1">
      <c r="E16" s="340"/>
      <c r="F16" s="360" t="s">
        <v>174</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Pattern'!$L$78*100,2),""),0)</f>
        <v/>
      </c>
      <c r="M16" s="88" t="str">
        <f t="shared" ref="M16:O16" si="2">+IFERROR(IF(COUNT(M14:M15),ROUND(SUM(M14:M15),0),""),"")</f>
        <v/>
      </c>
      <c r="N16" s="88" t="str">
        <f t="shared" si="2"/>
        <v/>
      </c>
      <c r="O16" s="88" t="str">
        <f t="shared" si="2"/>
        <v/>
      </c>
      <c r="P16" s="293" t="str">
        <f>+IFERROR(IF(COUNT(O16),ROUND(O16/('Shareholding Pattern'!$P$79)*100,2),""),0)</f>
        <v/>
      </c>
      <c r="Q16" s="161" t="str">
        <f t="shared" ref="Q16:S16" si="3">+IFERROR(IF(COUNT(Q14:Q15),ROUND(SUM(Q14:Q15),0),""),"")</f>
        <v/>
      </c>
      <c r="R16" s="161" t="str">
        <f t="shared" si="3"/>
        <v/>
      </c>
      <c r="S16" s="161" t="str">
        <f t="shared" si="3"/>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2.57"/>
    <col customWidth="1" hidden="1" min="29" max="45" width="2.0"/>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121" t="s">
        <v>166</v>
      </c>
      <c r="X9" s="122"/>
      <c r="Y9" s="78" t="s">
        <v>167</v>
      </c>
      <c r="Z9" s="78" t="s">
        <v>467</v>
      </c>
      <c r="AA9" s="78" t="s">
        <v>468</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row>
    <row r="12" ht="21.0" customHeight="1">
      <c r="E12" s="284" t="s">
        <v>547</v>
      </c>
      <c r="F12" s="359" t="s">
        <v>230</v>
      </c>
      <c r="G12" s="286"/>
      <c r="H12" s="286"/>
      <c r="I12" s="286"/>
      <c r="J12" s="286"/>
      <c r="K12" s="286"/>
      <c r="L12" s="286"/>
      <c r="M12" s="286"/>
      <c r="N12" s="286"/>
      <c r="O12" s="286"/>
      <c r="P12" s="286"/>
      <c r="Q12" s="286"/>
      <c r="R12" s="286"/>
      <c r="S12" s="286"/>
      <c r="T12" s="286"/>
      <c r="U12" s="286"/>
      <c r="V12" s="286"/>
      <c r="W12" s="286"/>
      <c r="X12" s="286"/>
      <c r="Y12" s="286"/>
      <c r="Z12" s="286"/>
      <c r="AA12" s="287"/>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IF(SUM(H13:I13)&gt;0,1,0)</f>
        <v>0</v>
      </c>
      <c r="AD13" s="288" t="str">
        <f>IF(COUNT(H15:$Y$15000)=0,"",SUM(AC1:AC65533))</f>
        <v/>
      </c>
      <c r="AE13" s="288"/>
      <c r="AF13" s="288"/>
      <c r="AG13" s="288"/>
      <c r="AH13" s="288"/>
      <c r="AI13" s="288"/>
      <c r="AJ13" s="288"/>
      <c r="AK13" s="288"/>
      <c r="AL13" s="288"/>
      <c r="AM13" s="288"/>
      <c r="AN13" s="288"/>
      <c r="AO13" s="288"/>
      <c r="AP13" s="288"/>
      <c r="AQ13" s="288"/>
      <c r="AR13" s="288"/>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row>
    <row r="15" ht="15.75" hidden="1" customHeight="1">
      <c r="E15" s="305"/>
      <c r="F15" s="324"/>
      <c r="G15" s="324"/>
      <c r="H15" s="324"/>
      <c r="I15" s="324"/>
      <c r="J15" s="324"/>
      <c r="K15" s="324"/>
      <c r="L15" s="324"/>
      <c r="M15" s="324"/>
      <c r="N15" s="324"/>
      <c r="O15" s="324"/>
      <c r="P15" s="324"/>
      <c r="Q15" s="324"/>
      <c r="R15" s="324"/>
      <c r="S15" s="324"/>
      <c r="T15" s="324"/>
      <c r="U15" s="324"/>
      <c r="V15" s="324"/>
      <c r="W15" s="324"/>
      <c r="X15" s="324"/>
      <c r="Y15" s="300"/>
    </row>
    <row r="16" ht="19.5" customHeight="1">
      <c r="E16" s="340"/>
      <c r="F16" s="360" t="s">
        <v>174</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Pattern'!$L$78*100,2),""),0)</f>
        <v/>
      </c>
      <c r="M16" s="88" t="str">
        <f t="shared" ref="M16:O16" si="2">+IFERROR(IF(COUNT(M14:M15),ROUND(SUM(M14:M15),0),""),"")</f>
        <v/>
      </c>
      <c r="N16" s="88" t="str">
        <f t="shared" si="2"/>
        <v/>
      </c>
      <c r="O16" s="88" t="str">
        <f t="shared" si="2"/>
        <v/>
      </c>
      <c r="P16" s="293" t="str">
        <f>+IFERROR(IF(COUNT(O16),ROUND(O16/('Shareholding Pattern'!$P$79)*100,2),""),0)</f>
        <v/>
      </c>
      <c r="Q16" s="161" t="str">
        <f t="shared" ref="Q16:S16" si="3">+IFERROR(IF(COUNT(Q14:Q15),ROUND(SUM(Q14:Q15),0),""),"")</f>
        <v/>
      </c>
      <c r="R16" s="161" t="str">
        <f t="shared" si="3"/>
        <v/>
      </c>
      <c r="S16" s="161" t="str">
        <f t="shared" si="3"/>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c r="I23" s="69" t="s">
        <v>49</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3.29"/>
    <col customWidth="1" hidden="1" min="29" max="45" width="1.43"/>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ht="15.0" customHeight="1">
      <c r="AR7" s="69" t="s">
        <v>524</v>
      </c>
    </row>
    <row r="8" ht="15.0" customHeight="1">
      <c r="AR8" s="69" t="s">
        <v>526</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121" t="s">
        <v>166</v>
      </c>
      <c r="X9" s="122"/>
      <c r="Y9" s="78" t="s">
        <v>167</v>
      </c>
      <c r="Z9" s="78" t="s">
        <v>467</v>
      </c>
      <c r="AA9" s="78" t="s">
        <v>468</v>
      </c>
      <c r="AR9" s="69" t="s">
        <v>527</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c r="AR10" s="69" t="s">
        <v>528</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c r="AR11" s="69" t="s">
        <v>548</v>
      </c>
    </row>
    <row r="12" ht="21.75" customHeight="1">
      <c r="E12" s="284" t="s">
        <v>549</v>
      </c>
      <c r="F12" s="359" t="s">
        <v>235</v>
      </c>
      <c r="G12" s="286"/>
      <c r="H12" s="286"/>
      <c r="I12" s="286"/>
      <c r="J12" s="286"/>
      <c r="K12" s="286"/>
      <c r="L12" s="286"/>
      <c r="M12" s="286"/>
      <c r="N12" s="286"/>
      <c r="O12" s="286"/>
      <c r="P12" s="286"/>
      <c r="Q12" s="286"/>
      <c r="R12" s="286"/>
      <c r="S12" s="286"/>
      <c r="T12" s="286"/>
      <c r="U12" s="286"/>
      <c r="V12" s="286"/>
      <c r="W12" s="286"/>
      <c r="X12" s="286"/>
      <c r="Y12" s="286"/>
      <c r="Z12" s="286"/>
      <c r="AA12" s="287"/>
      <c r="AR12" s="69" t="s">
        <v>530</v>
      </c>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IF(COUNT(H15:$Y$15000)=0,"",SUM(AC1:AC65533))</f>
        <v/>
      </c>
      <c r="AE13" s="288"/>
      <c r="AF13" s="288"/>
      <c r="AG13" s="288"/>
      <c r="AH13" s="288"/>
      <c r="AI13" s="288"/>
      <c r="AJ13" s="288"/>
      <c r="AK13" s="288"/>
      <c r="AL13" s="288"/>
      <c r="AM13" s="288"/>
      <c r="AN13" s="288"/>
      <c r="AO13" s="288"/>
      <c r="AP13" s="288"/>
      <c r="AQ13" s="288"/>
      <c r="AR13" s="288" t="s">
        <v>531</v>
      </c>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c r="AR14" s="69" t="s">
        <v>532</v>
      </c>
    </row>
    <row r="15" ht="15.75" hidden="1" customHeight="1">
      <c r="E15" s="305"/>
      <c r="F15" s="324"/>
      <c r="G15" s="324"/>
      <c r="H15" s="299"/>
      <c r="I15" s="324"/>
      <c r="J15" s="324"/>
      <c r="K15" s="324"/>
      <c r="L15" s="324"/>
      <c r="M15" s="324"/>
      <c r="N15" s="324"/>
      <c r="O15" s="324"/>
      <c r="P15" s="324"/>
      <c r="Q15" s="324"/>
      <c r="R15" s="324"/>
      <c r="S15" s="324"/>
      <c r="T15" s="324"/>
      <c r="U15" s="324"/>
      <c r="V15" s="324"/>
      <c r="W15" s="324"/>
      <c r="X15" s="324"/>
      <c r="Y15" s="300"/>
    </row>
    <row r="16" ht="19.5" customHeight="1">
      <c r="E16" s="354"/>
      <c r="F16" s="308" t="s">
        <v>174</v>
      </c>
      <c r="G16" s="308" t="s">
        <v>174</v>
      </c>
      <c r="H16" s="162" t="str">
        <f t="shared" ref="H16:K16" si="1">+IFERROR(IF(COUNT(H14:H15),ROUND(SUM(H14:H15),0),""),"")</f>
        <v/>
      </c>
      <c r="I16" s="162" t="str">
        <f t="shared" si="1"/>
        <v/>
      </c>
      <c r="J16" s="162" t="str">
        <f t="shared" si="1"/>
        <v/>
      </c>
      <c r="K16" s="162" t="str">
        <f t="shared" si="1"/>
        <v/>
      </c>
      <c r="L16" s="293" t="str">
        <f>+IFERROR(IF(COUNT(K16),ROUND(K16/'Shareholding Pattern'!$L$78*100,2),""),0)</f>
        <v/>
      </c>
      <c r="M16" s="90" t="str">
        <f t="shared" ref="M16:O16" si="2">+IFERROR(IF(COUNT(M14:M15),ROUND(SUM(M14:M15),0),""),"")</f>
        <v/>
      </c>
      <c r="N16" s="90" t="str">
        <f t="shared" si="2"/>
        <v/>
      </c>
      <c r="O16" s="90" t="str">
        <f t="shared" si="2"/>
        <v/>
      </c>
      <c r="P16" s="293" t="str">
        <f>+IFERROR(IF(COUNT(O16),ROUND(O16/('Shareholding Pattern'!$P$79)*100,2),""),0)</f>
        <v/>
      </c>
      <c r="Q16" s="162" t="str">
        <f t="shared" ref="Q16:S16" si="3">+IFERROR(IF(COUNT(Q14:Q15),ROUND(SUM(Q14:Q15),0),""),"")</f>
        <v/>
      </c>
      <c r="R16" s="162" t="str">
        <f t="shared" si="3"/>
        <v/>
      </c>
      <c r="S16" s="162" t="str">
        <f t="shared" si="3"/>
        <v/>
      </c>
      <c r="T16" s="293" t="str">
        <f>+IFERROR(IF(COUNT(K16,S16),ROUND(SUM(S16,K16)/SUM('Shareholding Pattern'!$L$78,'Shareholding Pattern'!$T$78)*100,2),""),0)</f>
        <v/>
      </c>
      <c r="U16" s="162" t="str">
        <f>+IFERROR(IF(COUNT(U14:U15),ROUND(SUM(U14:U15),0),""),"")</f>
        <v/>
      </c>
      <c r="V16" s="293" t="str">
        <f>+IFERROR(IF(COUNT(U16),ROUND(SUM(U16)/SUM(K16)*100,2),""),0)</f>
        <v/>
      </c>
      <c r="W16" s="162" t="str">
        <f>+IFERROR(IF(COUNT(W14:W15),ROUND(SUM(W14:W15),0),""),"")</f>
        <v/>
      </c>
      <c r="X16" s="293" t="str">
        <f>+IFERROR(IF(COUNT(W16),ROUND(SUM(W16)/SUM(K16)*100,2),""),0)</f>
        <v/>
      </c>
      <c r="Y16" s="16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71"/>
    <col customWidth="1" hidden="1" min="29" max="45" width="2.43"/>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ht="15.0" customHeight="1">
      <c r="AR7" s="69" t="s">
        <v>524</v>
      </c>
    </row>
    <row r="8" ht="15.0" customHeight="1">
      <c r="AR8" s="69" t="s">
        <v>526</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121" t="s">
        <v>166</v>
      </c>
      <c r="X9" s="122"/>
      <c r="Y9" s="78" t="s">
        <v>167</v>
      </c>
      <c r="Z9" s="78" t="s">
        <v>467</v>
      </c>
      <c r="AA9" s="78" t="s">
        <v>468</v>
      </c>
      <c r="AR9" s="69" t="s">
        <v>527</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c r="AR10" s="69" t="s">
        <v>528</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c r="AR11" s="69" t="s">
        <v>548</v>
      </c>
    </row>
    <row r="12" ht="21.75" customHeight="1">
      <c r="E12" s="284" t="s">
        <v>550</v>
      </c>
      <c r="F12" s="359" t="s">
        <v>246</v>
      </c>
      <c r="G12" s="286"/>
      <c r="H12" s="286"/>
      <c r="I12" s="286"/>
      <c r="J12" s="286"/>
      <c r="K12" s="286"/>
      <c r="L12" s="286"/>
      <c r="M12" s="286"/>
      <c r="N12" s="286"/>
      <c r="O12" s="286"/>
      <c r="P12" s="286"/>
      <c r="Q12" s="286"/>
      <c r="R12" s="286"/>
      <c r="S12" s="286"/>
      <c r="T12" s="286"/>
      <c r="U12" s="286"/>
      <c r="V12" s="286"/>
      <c r="W12" s="286"/>
      <c r="X12" s="286"/>
      <c r="Y12" s="286"/>
      <c r="Z12" s="286"/>
      <c r="AA12" s="287"/>
      <c r="AR12" s="69" t="s">
        <v>530</v>
      </c>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IF(COUNT(H15:$Y$15000)=0,"",SUM(AC1:AC65533))</f>
        <v/>
      </c>
      <c r="AE13" s="288"/>
      <c r="AF13" s="288"/>
      <c r="AG13" s="288"/>
      <c r="AH13" s="288"/>
      <c r="AI13" s="288"/>
      <c r="AJ13" s="288"/>
      <c r="AK13" s="288"/>
      <c r="AL13" s="288"/>
      <c r="AM13" s="288"/>
      <c r="AN13" s="288"/>
      <c r="AO13" s="288"/>
      <c r="AP13" s="288"/>
      <c r="AQ13" s="288"/>
      <c r="AR13" s="288" t="s">
        <v>531</v>
      </c>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c r="AR14" s="69" t="s">
        <v>532</v>
      </c>
    </row>
    <row r="15" ht="24.75" hidden="1" customHeight="1">
      <c r="E15" s="305"/>
      <c r="F15" s="324"/>
      <c r="G15" s="324"/>
      <c r="H15" s="324"/>
      <c r="I15" s="324"/>
      <c r="J15" s="324"/>
      <c r="K15" s="324"/>
      <c r="L15" s="324"/>
      <c r="M15" s="324"/>
      <c r="N15" s="324"/>
      <c r="O15" s="324"/>
      <c r="P15" s="324"/>
      <c r="Q15" s="324"/>
      <c r="R15" s="324"/>
      <c r="S15" s="324"/>
      <c r="T15" s="324"/>
      <c r="U15" s="324"/>
      <c r="V15" s="324"/>
      <c r="W15" s="324"/>
      <c r="X15" s="324"/>
      <c r="Y15" s="300"/>
    </row>
    <row r="16" ht="19.5" customHeight="1">
      <c r="E16" s="354"/>
      <c r="F16" s="355" t="s">
        <v>174</v>
      </c>
      <c r="G16" s="355" t="s">
        <v>174</v>
      </c>
      <c r="H16" s="162" t="str">
        <f t="shared" ref="H16:K16" si="1">+IFERROR(IF(COUNT(H14:H15),ROUND(SUM(H14:H15),0),""),"")</f>
        <v/>
      </c>
      <c r="I16" s="162" t="str">
        <f t="shared" si="1"/>
        <v/>
      </c>
      <c r="J16" s="162" t="str">
        <f t="shared" si="1"/>
        <v/>
      </c>
      <c r="K16" s="162" t="str">
        <f t="shared" si="1"/>
        <v/>
      </c>
      <c r="L16" s="293" t="str">
        <f>+IFERROR(IF(COUNT(K16),ROUND(K16/'Shareholding Pattern'!$L$78*100,2),""),0)</f>
        <v/>
      </c>
      <c r="M16" s="90" t="str">
        <f t="shared" ref="M16:O16" si="2">+IFERROR(IF(COUNT(M14:M15),ROUND(SUM(M14:M15),0),""),"")</f>
        <v/>
      </c>
      <c r="N16" s="90" t="str">
        <f t="shared" si="2"/>
        <v/>
      </c>
      <c r="O16" s="90" t="str">
        <f t="shared" si="2"/>
        <v/>
      </c>
      <c r="P16" s="293" t="str">
        <f>+IFERROR(IF(COUNT(O16),ROUND(O16/('Shareholding Pattern'!$P$79)*100,2),""),0)</f>
        <v/>
      </c>
      <c r="Q16" s="162" t="str">
        <f t="shared" ref="Q16:S16" si="3">+IFERROR(IF(COUNT(Q14:Q15),ROUND(SUM(Q14:Q15),0),""),"")</f>
        <v/>
      </c>
      <c r="R16" s="162" t="str">
        <f t="shared" si="3"/>
        <v/>
      </c>
      <c r="S16" s="162" t="str">
        <f t="shared" si="3"/>
        <v/>
      </c>
      <c r="T16" s="293" t="str">
        <f>+IFERROR(IF(COUNT(K16,S16),ROUND(SUM(S16,K16)/SUM('Shareholding Pattern'!$L$78,'Shareholding Pattern'!$T$78)*100,2),""),0)</f>
        <v/>
      </c>
      <c r="U16" s="162" t="str">
        <f>+IFERROR(IF(COUNT(U14:U15),ROUND(SUM(U14:U15),0),""),"")</f>
        <v/>
      </c>
      <c r="V16" s="293" t="str">
        <f>+IFERROR(IF(COUNT(U16),ROUND(SUM(U16)/SUM(K16)*100,2),""),0)</f>
        <v/>
      </c>
      <c r="W16" s="162" t="str">
        <f>+IFERROR(IF(COUNT(W14:W15),ROUND(SUM(W14:W15),0),""),"")</f>
        <v/>
      </c>
      <c r="X16" s="293" t="str">
        <f>+IFERROR(IF(COUNT(W16),ROUND(SUM(W16)/SUM(K16)*100,2),""),0)</f>
        <v/>
      </c>
      <c r="Y16" s="16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6" width="20.71"/>
    <col customWidth="1" min="27" max="29" width="20.71"/>
    <col customWidth="1" min="30" max="30" width="3.86"/>
    <col customWidth="1" hidden="1" min="31" max="53" width="4.0"/>
  </cols>
  <sheetData>
    <row r="1" hidden="1">
      <c r="I1" s="69">
        <v>0.0</v>
      </c>
    </row>
    <row r="2" hidden="1">
      <c r="E2" s="69" t="s">
        <v>551</v>
      </c>
      <c r="F2" s="69" t="s">
        <v>535</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144</v>
      </c>
      <c r="Z2" s="69" t="s">
        <v>145</v>
      </c>
      <c r="AA2" s="69" t="s">
        <v>146</v>
      </c>
      <c r="AB2" s="69" t="s">
        <v>467</v>
      </c>
      <c r="AC2" s="69" t="s">
        <v>468</v>
      </c>
      <c r="AR2" s="69" t="s">
        <v>469</v>
      </c>
      <c r="AS2" s="69" t="s">
        <v>470</v>
      </c>
    </row>
    <row r="3" hidden="1">
      <c r="AR3" s="69" t="s">
        <v>427</v>
      </c>
      <c r="AS3" s="69" t="s">
        <v>552</v>
      </c>
      <c r="AT3" s="69" t="s">
        <v>553</v>
      </c>
      <c r="AU3" s="69" t="s">
        <v>554</v>
      </c>
      <c r="AV3" s="69" t="s">
        <v>538</v>
      </c>
      <c r="AW3" s="69" t="s">
        <v>555</v>
      </c>
      <c r="AX3" s="69" t="s">
        <v>532</v>
      </c>
      <c r="AY3" s="69" t="s">
        <v>526</v>
      </c>
      <c r="AZ3" s="69" t="s">
        <v>556</v>
      </c>
      <c r="BA3" s="69" t="s">
        <v>557</v>
      </c>
    </row>
    <row r="4" hidden="1"/>
    <row r="5" hidden="1"/>
    <row r="6" hidden="1"/>
    <row r="7" ht="18.0" customHeight="1">
      <c r="AR7" s="31"/>
    </row>
    <row r="8" ht="15.0" customHeight="1">
      <c r="AR8" s="31"/>
    </row>
    <row r="9" ht="29.25" customHeight="1">
      <c r="D9" s="78" t="s">
        <v>471</v>
      </c>
      <c r="E9" s="78" t="s">
        <v>539</v>
      </c>
      <c r="F9" s="78"/>
      <c r="G9" s="78" t="s">
        <v>472</v>
      </c>
      <c r="H9" s="78" t="s">
        <v>473</v>
      </c>
      <c r="I9" s="78" t="s">
        <v>540</v>
      </c>
      <c r="J9" s="78" t="s">
        <v>155</v>
      </c>
      <c r="K9" s="78" t="s">
        <v>156</v>
      </c>
      <c r="L9" s="78" t="s">
        <v>157</v>
      </c>
      <c r="M9" s="78" t="s">
        <v>158</v>
      </c>
      <c r="N9" s="78" t="s">
        <v>159</v>
      </c>
      <c r="O9" s="283" t="s">
        <v>192</v>
      </c>
      <c r="P9" s="3"/>
      <c r="Q9" s="3"/>
      <c r="R9" s="4"/>
      <c r="S9" s="78" t="s">
        <v>161</v>
      </c>
      <c r="T9" s="78" t="s">
        <v>162</v>
      </c>
      <c r="U9" s="78" t="s">
        <v>163</v>
      </c>
      <c r="V9" s="78" t="s">
        <v>522</v>
      </c>
      <c r="W9" s="121" t="s">
        <v>165</v>
      </c>
      <c r="X9" s="122"/>
      <c r="Y9" s="121" t="s">
        <v>166</v>
      </c>
      <c r="Z9" s="122"/>
      <c r="AA9" s="78" t="s">
        <v>167</v>
      </c>
      <c r="AB9" s="78" t="s">
        <v>467</v>
      </c>
      <c r="AC9" s="78" t="s">
        <v>468</v>
      </c>
      <c r="AS9" s="31"/>
      <c r="AV9" s="69" t="s">
        <v>539</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9"/>
      <c r="Z10" s="80"/>
      <c r="AA10" s="77"/>
      <c r="AB10" s="77"/>
      <c r="AC10" s="77"/>
      <c r="AS10" s="31"/>
      <c r="AV10" s="69" t="s">
        <v>541</v>
      </c>
    </row>
    <row r="11" ht="78.75" customHeight="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2" t="s">
        <v>175</v>
      </c>
      <c r="Z11" s="82" t="s">
        <v>176</v>
      </c>
      <c r="AA11" s="81"/>
      <c r="AB11" s="81"/>
      <c r="AC11" s="81"/>
      <c r="AS11" s="31"/>
    </row>
    <row r="12" ht="30.0" customHeight="1">
      <c r="D12" s="284" t="s">
        <v>550</v>
      </c>
      <c r="E12" s="341" t="s">
        <v>218</v>
      </c>
      <c r="F12" s="343"/>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c r="AR12" s="31"/>
    </row>
    <row r="13" ht="19.5" hidden="1" customHeight="1">
      <c r="A13" s="288"/>
      <c r="B13" s="288"/>
      <c r="C13" s="288"/>
      <c r="D13" s="85"/>
      <c r="E13" s="345"/>
      <c r="F13" s="345"/>
      <c r="G13" s="345"/>
      <c r="H13" s="289"/>
      <c r="I13" s="290"/>
      <c r="J13" s="290"/>
      <c r="K13" s="291"/>
      <c r="L13" s="291"/>
      <c r="M13" s="292" t="str">
        <f>+IFERROR(IF(COUNT(J13:L13),ROUND(SUM(J13:L13),0),""),"")</f>
        <v/>
      </c>
      <c r="N13" s="293" t="str">
        <f>+IFERROR(IF(COUNT(M13),ROUND(M13/'Shareholding Pattern'!$L$78*100,2),""),0)</f>
        <v/>
      </c>
      <c r="O13" s="294" t="str">
        <f>IF(J13="","",J13)</f>
        <v/>
      </c>
      <c r="P13" s="295"/>
      <c r="Q13" s="244" t="str">
        <f>+IFERROR(IF(COUNT(O13:P13),ROUND(SUM(O13,P13),0),""),"")</f>
        <v/>
      </c>
      <c r="R13" s="293" t="str">
        <f>+IFERROR(IF(COUNT(Q13),ROUND(Q13/('Shareholding Pattern'!$P$79)*100,2),""),0)</f>
        <v/>
      </c>
      <c r="S13" s="291"/>
      <c r="T13" s="291"/>
      <c r="U13" s="296" t="str">
        <f>+IFERROR(IF(COUNT(S13:T13),ROUND(SUM(S13:T13),0),""),"")</f>
        <v/>
      </c>
      <c r="V13" s="293" t="str">
        <f>+IFERROR(IF(COUNT(M13,U13),ROUND(SUM(U13,M13)/SUM('Shareholding Pattern'!$L$78,'Shareholding Pattern'!$T$78)*100,2),""),0)</f>
        <v/>
      </c>
      <c r="W13" s="291"/>
      <c r="X13" s="293" t="str">
        <f>+IFERROR(IF(W13="","",(IF(COUNT(W13,M13),ROUND(SUM(W13)/SUM(M13)*100,2),""))),0)</f>
        <v/>
      </c>
      <c r="Y13" s="291"/>
      <c r="Z13" s="293" t="str">
        <f>+IFERROR(IF(Y13="","",(IF(COUNT(Y13,M13),ROUND(SUM(Y13)/SUM(M13)*100,2),""))),0)</f>
        <v/>
      </c>
      <c r="AA13" s="290"/>
      <c r="AB13" s="297"/>
      <c r="AC13" s="297"/>
      <c r="AD13" s="347"/>
      <c r="AE13" s="288"/>
      <c r="AF13" s="288">
        <f>IF(SUM(I13:AA13),1,0)</f>
        <v>0</v>
      </c>
      <c r="AG13" s="288" t="str">
        <f>IF(COUNT(H15:$Y$14998)=0,"",SUM(AF1:AF65531))</f>
        <v/>
      </c>
      <c r="AH13" s="288"/>
      <c r="AI13" s="288"/>
      <c r="AJ13" s="288"/>
      <c r="AK13" s="288"/>
      <c r="AL13" s="288"/>
      <c r="AM13" s="288"/>
      <c r="AN13" s="288"/>
      <c r="AO13" s="288"/>
      <c r="AP13" s="288"/>
      <c r="AQ13" s="288"/>
      <c r="AR13" s="31"/>
      <c r="AS13" s="288"/>
      <c r="AT13" s="288"/>
      <c r="AU13" s="288"/>
      <c r="AV13" s="288"/>
      <c r="AW13" s="288"/>
      <c r="AX13" s="288"/>
      <c r="AY13" s="288"/>
      <c r="AZ13" s="288"/>
      <c r="BA13" s="288"/>
    </row>
    <row r="14" ht="27.0" customHeight="1">
      <c r="D14" s="348"/>
      <c r="E14" s="299"/>
      <c r="F14" s="299"/>
      <c r="G14" s="299"/>
      <c r="H14" s="299"/>
      <c r="I14" s="299"/>
      <c r="J14" s="299"/>
      <c r="K14" s="299"/>
      <c r="L14" s="299"/>
      <c r="M14" s="299"/>
      <c r="N14" s="299"/>
      <c r="O14" s="299"/>
      <c r="P14" s="299"/>
      <c r="Q14" s="299"/>
      <c r="R14" s="299"/>
      <c r="S14" s="299"/>
      <c r="T14" s="299"/>
      <c r="U14" s="299"/>
      <c r="V14" s="299"/>
      <c r="W14" s="299"/>
      <c r="X14" s="299"/>
      <c r="Y14" s="299"/>
      <c r="AA14" s="299"/>
      <c r="AB14" s="299"/>
      <c r="AC14" s="300"/>
      <c r="AD14" s="349"/>
      <c r="AR14" s="31"/>
    </row>
    <row r="15" hidden="1">
      <c r="D15" s="298"/>
      <c r="Z15" s="299"/>
      <c r="AA15" s="299"/>
      <c r="AC15" s="349"/>
      <c r="AD15" s="349"/>
    </row>
    <row r="16" ht="19.5" customHeight="1">
      <c r="D16" s="354"/>
      <c r="E16" s="356"/>
      <c r="F16" s="356"/>
      <c r="G16" s="355" t="s">
        <v>174</v>
      </c>
      <c r="H16" s="355" t="s">
        <v>174</v>
      </c>
      <c r="I16" s="161" t="str">
        <f t="shared" ref="I16:M16" si="1">+IFERROR(IF(COUNT(I14:I15),ROUND(SUM(I14:I15),0),""),"")</f>
        <v/>
      </c>
      <c r="J16" s="161" t="str">
        <f t="shared" si="1"/>
        <v/>
      </c>
      <c r="K16" s="161" t="str">
        <f t="shared" si="1"/>
        <v/>
      </c>
      <c r="L16" s="161" t="str">
        <f t="shared" si="1"/>
        <v/>
      </c>
      <c r="M16" s="161" t="str">
        <f t="shared" si="1"/>
        <v/>
      </c>
      <c r="N16" s="293" t="str">
        <f>+IFERROR(IF(COUNT(M16),ROUND(M16/'Shareholding Pattern'!$L$78*100,2),""),0)</f>
        <v/>
      </c>
      <c r="O16" s="88" t="str">
        <f t="shared" ref="O16:Q16" si="2">+IFERROR(IF(COUNT(O14:O15),ROUND(SUM(O14:O15),0),""),"")</f>
        <v/>
      </c>
      <c r="P16" s="88" t="str">
        <f t="shared" si="2"/>
        <v/>
      </c>
      <c r="Q16" s="88" t="str">
        <f t="shared" si="2"/>
        <v/>
      </c>
      <c r="R16" s="293" t="str">
        <f>+IFERROR(IF(COUNT(Q16),ROUND(Q16/('Shareholding Pattern'!$P$79)*100,2),""),0)</f>
        <v/>
      </c>
      <c r="S16" s="161" t="str">
        <f t="shared" ref="S16:U16" si="3">+IFERROR(IF(COUNT(S14:S15),ROUND(SUM(S14:S15),0),""),"")</f>
        <v/>
      </c>
      <c r="T16" s="161" t="str">
        <f t="shared" si="3"/>
        <v/>
      </c>
      <c r="U16" s="161" t="str">
        <f t="shared" si="3"/>
        <v/>
      </c>
      <c r="V16" s="293" t="str">
        <f>+IFERROR(IF(COUNT(M16,U16),ROUND(SUM(U16,M16)/SUM('Shareholding Pattern'!$L$78,'Shareholding Pattern'!$T$78)*100,2),""),0)</f>
        <v/>
      </c>
      <c r="W16" s="161" t="str">
        <f>+IFERROR(IF(COUNT(W14:W15),ROUND(SUM(W14:W15),0),""),"")</f>
        <v/>
      </c>
      <c r="X16" s="293" t="str">
        <f>+IFERROR(IF(COUNT(W16,J16),ROUND(SUM(W16)/SUM(M16)*100,2),""),0)</f>
        <v/>
      </c>
      <c r="Y16" s="161" t="str">
        <f>+IFERROR(IF(COUNT(Y14:Y15),ROUND(SUM(Y14:Y15),0),""),"")</f>
        <v/>
      </c>
      <c r="Z16" s="293" t="str">
        <f>+IFERROR(IF(COUNT(Y16,J16),ROUND(SUM(Y16)/SUM(M16)*100,2),""),0)</f>
        <v/>
      </c>
      <c r="AA16" s="161" t="str">
        <f>+IFERROR(IF(COUNT(AA14:AA15),ROUND(SUM(AA14:AA15),0),""),"")</f>
        <v/>
      </c>
      <c r="AC16" s="349"/>
      <c r="AD16" s="349"/>
    </row>
    <row r="17">
      <c r="AC17" s="349"/>
      <c r="AD17" s="349"/>
    </row>
    <row r="18">
      <c r="AC18" s="349"/>
      <c r="AD18" s="349"/>
    </row>
    <row r="19">
      <c r="AC19" s="349"/>
      <c r="AD19" s="349"/>
    </row>
    <row r="20">
      <c r="AC20" s="349"/>
      <c r="AD20" s="349"/>
    </row>
    <row r="21" ht="15.75" customHeight="1">
      <c r="AC21" s="349"/>
      <c r="AD21" s="349"/>
    </row>
    <row r="22" ht="15.75" customHeight="1">
      <c r="AC22" s="349"/>
      <c r="AD22" s="349"/>
    </row>
    <row r="23" ht="15.75" customHeight="1">
      <c r="AC23" s="349"/>
      <c r="AD23" s="349"/>
    </row>
    <row r="24" ht="15.75" customHeight="1">
      <c r="AC24" s="349"/>
      <c r="AD24" s="349"/>
    </row>
    <row r="25" ht="15.75" customHeight="1">
      <c r="AC25" s="349"/>
      <c r="AD25" s="349"/>
    </row>
    <row r="26" ht="15.75" customHeight="1">
      <c r="AC26" s="349"/>
      <c r="AD26" s="349"/>
    </row>
    <row r="27" ht="15.75" customHeight="1">
      <c r="AC27" s="349"/>
      <c r="AD27" s="349"/>
    </row>
    <row r="28" ht="15.75" customHeight="1">
      <c r="AC28" s="349"/>
      <c r="AD28" s="349"/>
    </row>
    <row r="29" ht="15.75" customHeight="1">
      <c r="AC29" s="349"/>
      <c r="AD29" s="349"/>
    </row>
    <row r="30" ht="15.75" customHeight="1">
      <c r="AC30" s="349"/>
      <c r="AD30" s="349"/>
    </row>
    <row r="31" ht="15.75" customHeight="1">
      <c r="AC31" s="349"/>
      <c r="AD31" s="349"/>
    </row>
    <row r="32" ht="15.75" customHeight="1">
      <c r="AC32" s="349"/>
      <c r="AD32" s="349"/>
    </row>
    <row r="33" ht="15.75" customHeight="1">
      <c r="AC33" s="349"/>
      <c r="AD33" s="349"/>
    </row>
    <row r="34" ht="15.75" customHeight="1">
      <c r="AC34" s="349"/>
      <c r="AD34" s="349"/>
    </row>
    <row r="35" ht="15.75" customHeight="1">
      <c r="AC35" s="349"/>
      <c r="AD35" s="349"/>
    </row>
    <row r="36" ht="15.75" customHeight="1">
      <c r="AC36" s="349"/>
      <c r="AD36" s="349"/>
    </row>
    <row r="37" ht="15.75" customHeight="1">
      <c r="AC37" s="349"/>
      <c r="AD37" s="349"/>
    </row>
    <row r="38" ht="15.75" customHeight="1">
      <c r="AC38" s="349"/>
      <c r="AD38" s="349"/>
    </row>
    <row r="39" ht="15.75" customHeight="1">
      <c r="AC39" s="349"/>
      <c r="AD39" s="349"/>
    </row>
    <row r="40" ht="15.75" customHeight="1">
      <c r="AC40" s="349"/>
      <c r="AD40" s="349"/>
    </row>
    <row r="41" ht="15.75" customHeight="1">
      <c r="AC41" s="349"/>
      <c r="AD41" s="349"/>
    </row>
    <row r="42" ht="15.75" customHeight="1">
      <c r="AC42" s="349"/>
      <c r="AD42" s="349"/>
    </row>
    <row r="43" ht="15.75" customHeight="1">
      <c r="AC43" s="349"/>
      <c r="AD43" s="349"/>
    </row>
    <row r="44" ht="15.75" customHeight="1">
      <c r="AC44" s="349"/>
      <c r="AD44" s="349"/>
    </row>
    <row r="45" ht="15.75" customHeight="1">
      <c r="AC45" s="349"/>
      <c r="AD45" s="349"/>
    </row>
    <row r="46" ht="15.75" customHeight="1">
      <c r="AC46" s="349"/>
      <c r="AD46" s="349"/>
    </row>
    <row r="47" ht="15.75" customHeight="1">
      <c r="AC47" s="349"/>
      <c r="AD47" s="349"/>
    </row>
    <row r="48" ht="15.75" customHeight="1">
      <c r="AC48" s="349"/>
      <c r="AD48" s="349"/>
    </row>
    <row r="49" ht="15.75" customHeight="1">
      <c r="AC49" s="349"/>
      <c r="AD49" s="349"/>
    </row>
    <row r="50" ht="15.75" customHeight="1">
      <c r="AC50" s="349"/>
      <c r="AD50" s="349"/>
    </row>
    <row r="51" ht="15.75" customHeight="1">
      <c r="AC51" s="349"/>
      <c r="AD51" s="349"/>
    </row>
    <row r="52" ht="15.75" customHeight="1">
      <c r="AC52" s="349"/>
      <c r="AD52" s="349"/>
    </row>
    <row r="53" ht="15.75" customHeight="1">
      <c r="AC53" s="349"/>
      <c r="AD53" s="349"/>
    </row>
    <row r="54" ht="15.75" customHeight="1">
      <c r="AC54" s="349"/>
      <c r="AD54" s="349"/>
    </row>
    <row r="55" ht="15.75" customHeight="1">
      <c r="AC55" s="349"/>
      <c r="AD55" s="349"/>
    </row>
    <row r="56" ht="15.75" customHeight="1">
      <c r="AC56" s="349"/>
      <c r="AD56" s="349"/>
    </row>
    <row r="57" ht="15.75" customHeight="1">
      <c r="AC57" s="349"/>
      <c r="AD57" s="349"/>
    </row>
    <row r="58" ht="15.75" customHeight="1">
      <c r="AC58" s="349"/>
      <c r="AD58" s="349"/>
    </row>
    <row r="59" ht="15.75" customHeight="1">
      <c r="AC59" s="349"/>
      <c r="AD59" s="349"/>
    </row>
    <row r="60" ht="15.75" customHeight="1">
      <c r="AC60" s="349"/>
      <c r="AD60" s="349"/>
    </row>
    <row r="61" ht="15.75" customHeight="1">
      <c r="AC61" s="349"/>
      <c r="AD61" s="349"/>
    </row>
    <row r="62" ht="15.75" customHeight="1">
      <c r="AC62" s="349"/>
      <c r="AD62" s="349"/>
    </row>
    <row r="63" ht="15.75" customHeight="1">
      <c r="AC63" s="349"/>
      <c r="AD63" s="349"/>
    </row>
    <row r="64" ht="15.75" customHeight="1">
      <c r="AC64" s="349"/>
      <c r="AD64" s="349"/>
    </row>
    <row r="65" ht="15.75" customHeight="1">
      <c r="AC65" s="349"/>
      <c r="AD65" s="349"/>
    </row>
    <row r="66" ht="15.75" customHeight="1">
      <c r="AC66" s="349"/>
      <c r="AD66" s="349"/>
    </row>
    <row r="67" ht="15.75" customHeight="1">
      <c r="AC67" s="349"/>
      <c r="AD67" s="349"/>
    </row>
    <row r="68" ht="15.75" customHeight="1">
      <c r="AC68" s="349"/>
      <c r="AD68" s="349"/>
    </row>
    <row r="69" ht="15.75" customHeight="1">
      <c r="AC69" s="349"/>
      <c r="AD69" s="349"/>
    </row>
    <row r="70" ht="15.75" customHeight="1">
      <c r="AC70" s="349"/>
      <c r="AD70" s="349"/>
    </row>
    <row r="71" ht="15.75" customHeight="1">
      <c r="AC71" s="349"/>
      <c r="AD71" s="349"/>
    </row>
    <row r="72" ht="15.75" customHeight="1">
      <c r="AC72" s="349"/>
      <c r="AD72" s="349"/>
    </row>
    <row r="73" ht="15.75" customHeight="1">
      <c r="AC73" s="349"/>
      <c r="AD73" s="349"/>
    </row>
    <row r="74" ht="15.75" customHeight="1">
      <c r="AC74" s="349"/>
      <c r="AD74" s="349"/>
    </row>
    <row r="75" ht="15.75" customHeight="1">
      <c r="AC75" s="349"/>
      <c r="AD75" s="349"/>
    </row>
    <row r="76" ht="15.75" customHeight="1">
      <c r="AC76" s="349"/>
      <c r="AD76" s="349"/>
    </row>
    <row r="77" ht="15.75" customHeight="1">
      <c r="AC77" s="349"/>
      <c r="AD77" s="349"/>
    </row>
    <row r="78" ht="15.75" customHeight="1">
      <c r="AC78" s="349"/>
      <c r="AD78" s="349"/>
    </row>
    <row r="79" ht="15.75" customHeight="1">
      <c r="AC79" s="349"/>
      <c r="AD79" s="349"/>
    </row>
    <row r="80" ht="15.75" customHeight="1">
      <c r="AC80" s="349"/>
      <c r="AD80" s="349"/>
    </row>
    <row r="81" ht="15.75" customHeight="1">
      <c r="AC81" s="349"/>
      <c r="AD81" s="349"/>
    </row>
    <row r="82" ht="15.75" customHeight="1">
      <c r="AC82" s="349"/>
      <c r="AD82" s="349"/>
    </row>
    <row r="83" ht="15.75" customHeight="1">
      <c r="AC83" s="349"/>
      <c r="AD83" s="349"/>
    </row>
    <row r="84" ht="15.75" customHeight="1">
      <c r="AC84" s="349"/>
      <c r="AD84" s="349"/>
    </row>
    <row r="85" ht="15.75" customHeight="1">
      <c r="AC85" s="349"/>
      <c r="AD85" s="349"/>
    </row>
    <row r="86" ht="15.75" customHeight="1">
      <c r="AC86" s="349"/>
      <c r="AD86" s="349"/>
    </row>
    <row r="87" ht="15.75" customHeight="1">
      <c r="AC87" s="349"/>
      <c r="AD87" s="349"/>
    </row>
    <row r="88" ht="15.75" customHeight="1">
      <c r="AC88" s="349"/>
      <c r="AD88" s="349"/>
    </row>
    <row r="89" ht="15.75" customHeight="1">
      <c r="AC89" s="349"/>
      <c r="AD89" s="349"/>
    </row>
    <row r="90" ht="15.75" customHeight="1">
      <c r="AC90" s="349"/>
      <c r="AD90" s="349"/>
    </row>
    <row r="91" ht="15.75" customHeight="1">
      <c r="AC91" s="349"/>
      <c r="AD91" s="349"/>
    </row>
    <row r="92" ht="15.75" customHeight="1">
      <c r="AC92" s="349"/>
      <c r="AD92" s="349"/>
    </row>
    <row r="93" ht="15.75" customHeight="1">
      <c r="AC93" s="349"/>
      <c r="AD93" s="349"/>
    </row>
    <row r="94" ht="15.75" customHeight="1">
      <c r="AC94" s="349"/>
      <c r="AD94" s="349"/>
    </row>
    <row r="95" ht="15.75" customHeight="1">
      <c r="AC95" s="349"/>
      <c r="AD95" s="349"/>
    </row>
    <row r="96" ht="15.75" customHeight="1">
      <c r="AC96" s="349"/>
      <c r="AD96" s="349"/>
    </row>
    <row r="97" ht="15.75" customHeight="1">
      <c r="AC97" s="349"/>
      <c r="AD97" s="349"/>
    </row>
    <row r="98" ht="15.75" customHeight="1">
      <c r="AC98" s="349"/>
      <c r="AD98" s="349"/>
    </row>
    <row r="99" ht="15.75" customHeight="1">
      <c r="AC99" s="349"/>
      <c r="AD99" s="349"/>
    </row>
    <row r="100" ht="15.75" customHeight="1">
      <c r="AC100" s="349"/>
      <c r="AD100" s="349"/>
    </row>
    <row r="101" ht="15.75" customHeight="1">
      <c r="AC101" s="349"/>
      <c r="AD101" s="349"/>
    </row>
    <row r="102" ht="15.75" customHeight="1">
      <c r="AC102" s="349"/>
      <c r="AD102" s="349"/>
    </row>
    <row r="103" ht="15.75" customHeight="1">
      <c r="AC103" s="349"/>
      <c r="AD103" s="349"/>
    </row>
    <row r="104" ht="15.75" customHeight="1">
      <c r="AC104" s="349"/>
      <c r="AD104" s="349"/>
    </row>
    <row r="105" ht="15.75" customHeight="1">
      <c r="AC105" s="349"/>
      <c r="AD105" s="349"/>
    </row>
    <row r="106" ht="15.75" customHeight="1">
      <c r="AC106" s="349"/>
      <c r="AD106" s="349"/>
    </row>
    <row r="107" ht="15.75" customHeight="1">
      <c r="AC107" s="349"/>
      <c r="AD107" s="349"/>
    </row>
    <row r="108" ht="15.75" customHeight="1">
      <c r="AC108" s="349"/>
      <c r="AD108" s="349"/>
    </row>
    <row r="109" ht="15.75" customHeight="1">
      <c r="AC109" s="349"/>
      <c r="AD109" s="349"/>
    </row>
    <row r="110" ht="15.75" customHeight="1">
      <c r="AC110" s="349"/>
      <c r="AD110" s="349"/>
    </row>
    <row r="111" ht="15.75" customHeight="1">
      <c r="AC111" s="349"/>
      <c r="AD111" s="349"/>
    </row>
    <row r="112" ht="15.75" customHeight="1">
      <c r="AC112" s="349"/>
      <c r="AD112" s="349"/>
    </row>
    <row r="113" ht="15.75" customHeight="1">
      <c r="AC113" s="349"/>
      <c r="AD113" s="349"/>
    </row>
    <row r="114" ht="15.75" customHeight="1">
      <c r="AC114" s="349"/>
      <c r="AD114" s="349"/>
    </row>
    <row r="115" ht="15.75" customHeight="1">
      <c r="AC115" s="349"/>
      <c r="AD115" s="349"/>
    </row>
    <row r="116" ht="15.75" customHeight="1">
      <c r="AC116" s="349"/>
      <c r="AD116" s="349"/>
    </row>
    <row r="117" ht="15.75" customHeight="1">
      <c r="AC117" s="349"/>
      <c r="AD117" s="349"/>
    </row>
    <row r="118" ht="15.75" customHeight="1">
      <c r="AC118" s="349"/>
      <c r="AD118" s="349"/>
    </row>
    <row r="119" ht="15.75" customHeight="1">
      <c r="AC119" s="349"/>
      <c r="AD119" s="349"/>
    </row>
    <row r="120" ht="15.75" customHeight="1">
      <c r="AC120" s="349"/>
      <c r="AD120" s="349"/>
    </row>
    <row r="121" ht="15.75" customHeight="1">
      <c r="AC121" s="349"/>
      <c r="AD121" s="349"/>
    </row>
    <row r="122" ht="15.75" customHeight="1">
      <c r="AC122" s="349"/>
      <c r="AD122" s="349"/>
    </row>
    <row r="123" ht="15.75" customHeight="1">
      <c r="AC123" s="349"/>
      <c r="AD123" s="349"/>
    </row>
    <row r="124" ht="15.75" customHeight="1">
      <c r="AC124" s="349"/>
      <c r="AD124" s="349"/>
    </row>
    <row r="125" ht="15.75" customHeight="1">
      <c r="AC125" s="349"/>
      <c r="AD125" s="349"/>
    </row>
    <row r="126" ht="15.75" customHeight="1">
      <c r="AC126" s="349"/>
      <c r="AD126" s="349"/>
    </row>
    <row r="127" ht="15.75" customHeight="1">
      <c r="AC127" s="349"/>
      <c r="AD127" s="349"/>
    </row>
    <row r="128" ht="15.75" customHeight="1">
      <c r="AC128" s="349"/>
      <c r="AD128" s="349"/>
    </row>
    <row r="129" ht="15.75" customHeight="1">
      <c r="AC129" s="349"/>
      <c r="AD129" s="349"/>
    </row>
    <row r="130" ht="15.75" customHeight="1">
      <c r="AC130" s="349"/>
      <c r="AD130" s="349"/>
    </row>
    <row r="131" ht="15.75" customHeight="1">
      <c r="AC131" s="349"/>
      <c r="AD131" s="349"/>
    </row>
    <row r="132" ht="15.75" customHeight="1">
      <c r="AC132" s="349"/>
      <c r="AD132" s="349"/>
    </row>
    <row r="133" ht="15.75" customHeight="1">
      <c r="AC133" s="349"/>
      <c r="AD133" s="349"/>
    </row>
    <row r="134" ht="15.75" customHeight="1">
      <c r="AC134" s="349"/>
      <c r="AD134" s="349"/>
    </row>
    <row r="135" ht="15.75" customHeight="1">
      <c r="AC135" s="349"/>
      <c r="AD135" s="349"/>
    </row>
    <row r="136" ht="15.75" customHeight="1">
      <c r="AC136" s="349"/>
      <c r="AD136" s="349"/>
    </row>
    <row r="137" ht="15.75" customHeight="1">
      <c r="AC137" s="349"/>
      <c r="AD137" s="349"/>
    </row>
    <row r="138" ht="15.75" customHeight="1">
      <c r="AC138" s="349"/>
      <c r="AD138" s="349"/>
    </row>
    <row r="139" ht="15.75" customHeight="1">
      <c r="AC139" s="349"/>
      <c r="AD139" s="349"/>
    </row>
    <row r="140" ht="15.75" customHeight="1">
      <c r="AC140" s="349"/>
      <c r="AD140" s="349"/>
    </row>
    <row r="141" ht="15.75" customHeight="1">
      <c r="AC141" s="349"/>
      <c r="AD141" s="349"/>
    </row>
    <row r="142" ht="15.75" customHeight="1">
      <c r="AC142" s="349"/>
      <c r="AD142" s="349"/>
    </row>
    <row r="143" ht="15.75" customHeight="1">
      <c r="AC143" s="349"/>
      <c r="AD143" s="349"/>
    </row>
    <row r="144" ht="15.75" customHeight="1">
      <c r="AC144" s="349"/>
      <c r="AD144" s="349"/>
    </row>
    <row r="145" ht="15.75" customHeight="1">
      <c r="AC145" s="349"/>
      <c r="AD145" s="349"/>
    </row>
    <row r="146" ht="15.75" customHeight="1">
      <c r="AC146" s="349"/>
      <c r="AD146" s="349"/>
    </row>
    <row r="147" ht="15.75" customHeight="1">
      <c r="AC147" s="349"/>
      <c r="AD147" s="349"/>
    </row>
    <row r="148" ht="15.75" customHeight="1">
      <c r="AC148" s="349"/>
      <c r="AD148" s="349"/>
    </row>
    <row r="149" ht="15.75" customHeight="1">
      <c r="AC149" s="349"/>
      <c r="AD149" s="349"/>
    </row>
    <row r="150" ht="15.75" customHeight="1">
      <c r="AC150" s="349"/>
      <c r="AD150" s="349"/>
    </row>
    <row r="151" ht="15.75" customHeight="1">
      <c r="AC151" s="349"/>
      <c r="AD151" s="349"/>
    </row>
    <row r="152" ht="15.75" customHeight="1">
      <c r="AC152" s="349"/>
      <c r="AD152" s="349"/>
    </row>
    <row r="153" ht="15.75" customHeight="1">
      <c r="AC153" s="349"/>
      <c r="AD153" s="349"/>
    </row>
    <row r="154" ht="15.75" customHeight="1">
      <c r="AC154" s="349"/>
      <c r="AD154" s="349"/>
    </row>
    <row r="155" ht="15.75" customHeight="1">
      <c r="AC155" s="349"/>
      <c r="AD155" s="349"/>
    </row>
    <row r="156" ht="15.75" customHeight="1">
      <c r="AC156" s="349"/>
      <c r="AD156" s="349"/>
    </row>
    <row r="157" ht="15.75" customHeight="1">
      <c r="AC157" s="349"/>
      <c r="AD157" s="349"/>
    </row>
    <row r="158" ht="15.75" customHeight="1">
      <c r="AC158" s="349"/>
      <c r="AD158" s="349"/>
    </row>
    <row r="159" ht="15.75" customHeight="1">
      <c r="AC159" s="349"/>
      <c r="AD159" s="349"/>
    </row>
    <row r="160" ht="15.75" customHeight="1">
      <c r="AC160" s="349"/>
      <c r="AD160" s="349"/>
    </row>
    <row r="161" ht="15.75" customHeight="1">
      <c r="AC161" s="349"/>
      <c r="AD161" s="349"/>
    </row>
    <row r="162" ht="15.75" customHeight="1">
      <c r="AC162" s="349"/>
      <c r="AD162" s="349"/>
    </row>
    <row r="163" ht="15.75" customHeight="1">
      <c r="AC163" s="349"/>
      <c r="AD163" s="349"/>
    </row>
    <row r="164" ht="15.75" customHeight="1">
      <c r="AC164" s="349"/>
      <c r="AD164" s="349"/>
    </row>
    <row r="165" ht="15.75" customHeight="1">
      <c r="AC165" s="349"/>
      <c r="AD165" s="349"/>
    </row>
    <row r="166" ht="15.75" customHeight="1">
      <c r="AC166" s="349"/>
      <c r="AD166" s="349"/>
    </row>
    <row r="167" ht="15.75" customHeight="1">
      <c r="AC167" s="349"/>
      <c r="AD167" s="349"/>
    </row>
    <row r="168" ht="15.75" customHeight="1">
      <c r="AC168" s="349"/>
      <c r="AD168" s="349"/>
    </row>
    <row r="169" ht="15.75" customHeight="1">
      <c r="AC169" s="349"/>
      <c r="AD169" s="349"/>
    </row>
    <row r="170" ht="15.75" customHeight="1">
      <c r="AC170" s="349"/>
      <c r="AD170" s="349"/>
    </row>
    <row r="171" ht="15.75" customHeight="1">
      <c r="AC171" s="349"/>
      <c r="AD171" s="349"/>
    </row>
    <row r="172" ht="15.75" customHeight="1">
      <c r="AC172" s="349"/>
      <c r="AD172" s="349"/>
    </row>
    <row r="173" ht="15.75" customHeight="1">
      <c r="AC173" s="349"/>
      <c r="AD173" s="349"/>
    </row>
    <row r="174" ht="15.75" customHeight="1">
      <c r="AC174" s="349"/>
      <c r="AD174" s="349"/>
    </row>
    <row r="175" ht="15.75" customHeight="1">
      <c r="AC175" s="349"/>
      <c r="AD175" s="349"/>
    </row>
    <row r="176" ht="15.75" customHeight="1">
      <c r="AC176" s="349"/>
      <c r="AD176" s="349"/>
    </row>
    <row r="177" ht="15.75" customHeight="1">
      <c r="AC177" s="349"/>
      <c r="AD177" s="349"/>
    </row>
    <row r="178" ht="15.75" customHeight="1">
      <c r="AC178" s="349"/>
      <c r="AD178" s="349"/>
    </row>
    <row r="179" ht="15.75" customHeight="1">
      <c r="AC179" s="349"/>
      <c r="AD179" s="349"/>
    </row>
    <row r="180" ht="15.75" customHeight="1">
      <c r="AC180" s="349"/>
      <c r="AD180" s="349"/>
    </row>
    <row r="181" ht="15.75" customHeight="1">
      <c r="AC181" s="349"/>
      <c r="AD181" s="349"/>
    </row>
    <row r="182" ht="15.75" customHeight="1">
      <c r="AC182" s="349"/>
      <c r="AD182" s="349"/>
    </row>
    <row r="183" ht="15.75" customHeight="1">
      <c r="AC183" s="349"/>
      <c r="AD183" s="349"/>
    </row>
    <row r="184" ht="15.75" customHeight="1">
      <c r="AC184" s="349"/>
      <c r="AD184" s="349"/>
    </row>
    <row r="185" ht="15.75" customHeight="1">
      <c r="AC185" s="349"/>
      <c r="AD185" s="349"/>
    </row>
    <row r="186" ht="15.75" customHeight="1">
      <c r="AC186" s="349"/>
      <c r="AD186" s="349"/>
    </row>
    <row r="187" ht="15.75" customHeight="1">
      <c r="AC187" s="349"/>
      <c r="AD187" s="349"/>
    </row>
    <row r="188" ht="15.75" customHeight="1">
      <c r="AC188" s="349"/>
      <c r="AD188" s="349"/>
    </row>
    <row r="189" ht="15.75" customHeight="1">
      <c r="AC189" s="349"/>
      <c r="AD189" s="349"/>
    </row>
    <row r="190" ht="15.75" customHeight="1">
      <c r="AC190" s="349"/>
      <c r="AD190" s="349"/>
    </row>
    <row r="191" ht="15.75" customHeight="1">
      <c r="AC191" s="349"/>
      <c r="AD191" s="349"/>
    </row>
    <row r="192" ht="15.75" customHeight="1">
      <c r="AC192" s="349"/>
      <c r="AD192" s="349"/>
    </row>
    <row r="193" ht="15.75" customHeight="1">
      <c r="AC193" s="349"/>
      <c r="AD193" s="349"/>
    </row>
    <row r="194" ht="15.75" customHeight="1">
      <c r="AC194" s="349"/>
      <c r="AD194" s="349"/>
    </row>
    <row r="195" ht="15.75" customHeight="1">
      <c r="AC195" s="349"/>
      <c r="AD195" s="349"/>
    </row>
    <row r="196" ht="15.75" customHeight="1">
      <c r="AC196" s="349"/>
      <c r="AD196" s="349"/>
    </row>
    <row r="197" ht="15.75" customHeight="1">
      <c r="AC197" s="349"/>
      <c r="AD197" s="349"/>
    </row>
    <row r="198" ht="15.75" customHeight="1">
      <c r="AC198" s="349"/>
      <c r="AD198" s="349"/>
    </row>
    <row r="199" ht="15.75" customHeight="1">
      <c r="AC199" s="349"/>
      <c r="AD199" s="349"/>
    </row>
    <row r="200" ht="15.75" customHeight="1">
      <c r="AC200" s="349"/>
      <c r="AD200" s="349"/>
    </row>
    <row r="201" ht="15.75" customHeight="1">
      <c r="AC201" s="349"/>
      <c r="AD201" s="349"/>
    </row>
    <row r="202" ht="15.75" customHeight="1">
      <c r="AC202" s="349"/>
      <c r="AD202" s="349"/>
    </row>
    <row r="203" ht="15.75" customHeight="1">
      <c r="AC203" s="349"/>
      <c r="AD203" s="349"/>
    </row>
    <row r="204" ht="15.75" customHeight="1">
      <c r="AC204" s="349"/>
      <c r="AD204" s="349"/>
    </row>
    <row r="205" ht="15.75" customHeight="1">
      <c r="AC205" s="349"/>
      <c r="AD205" s="349"/>
    </row>
    <row r="206" ht="15.75" customHeight="1">
      <c r="AC206" s="349"/>
      <c r="AD206" s="349"/>
    </row>
    <row r="207" ht="15.75" customHeight="1">
      <c r="AC207" s="349"/>
      <c r="AD207" s="349"/>
    </row>
    <row r="208" ht="15.75" customHeight="1">
      <c r="AC208" s="349"/>
      <c r="AD208" s="349"/>
    </row>
    <row r="209" ht="15.75" customHeight="1">
      <c r="AC209" s="349"/>
      <c r="AD209" s="349"/>
    </row>
    <row r="210" ht="15.75" customHeight="1">
      <c r="AC210" s="349"/>
      <c r="AD210" s="349"/>
    </row>
    <row r="211" ht="15.75" customHeight="1">
      <c r="AC211" s="349"/>
      <c r="AD211" s="349"/>
    </row>
    <row r="212" ht="15.75" customHeight="1">
      <c r="AC212" s="349"/>
      <c r="AD212" s="349"/>
    </row>
    <row r="213" ht="15.75" customHeight="1">
      <c r="AC213" s="349"/>
      <c r="AD213" s="349"/>
    </row>
    <row r="214" ht="15.75" customHeight="1">
      <c r="AC214" s="349"/>
      <c r="AD214" s="349"/>
    </row>
    <row r="215" ht="15.75" customHeight="1">
      <c r="AC215" s="349"/>
      <c r="AD215" s="349"/>
    </row>
    <row r="216" ht="15.75" customHeight="1">
      <c r="AC216" s="349"/>
      <c r="AD216" s="349"/>
    </row>
    <row r="217" ht="15.75" customHeight="1">
      <c r="AC217" s="349"/>
      <c r="AD217" s="349"/>
    </row>
    <row r="218" ht="15.75" customHeight="1">
      <c r="AC218" s="349"/>
      <c r="AD218" s="349"/>
    </row>
    <row r="219" ht="15.75" customHeight="1">
      <c r="AC219" s="349"/>
      <c r="AD219" s="349"/>
    </row>
    <row r="220" ht="15.75" customHeight="1">
      <c r="AC220" s="349"/>
      <c r="AD220" s="34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_x000a__x000a_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71"/>
    <col customWidth="1" hidden="1" min="29" max="44" width="13.0"/>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19.5" customHeight="1">
      <c r="E12" s="284" t="s">
        <v>561</v>
      </c>
      <c r="F12" s="341" t="s">
        <v>259</v>
      </c>
      <c r="G12" s="361"/>
      <c r="H12" s="361"/>
      <c r="I12" s="361"/>
      <c r="J12" s="361"/>
      <c r="K12" s="361"/>
      <c r="L12" s="361"/>
      <c r="M12" s="361"/>
      <c r="N12" s="361"/>
      <c r="O12" s="361"/>
      <c r="P12" s="361"/>
      <c r="Q12" s="361"/>
      <c r="R12" s="361"/>
      <c r="S12" s="361"/>
      <c r="T12" s="361"/>
      <c r="U12" s="361"/>
      <c r="V12" s="361"/>
      <c r="W12" s="361"/>
      <c r="X12" s="361"/>
      <c r="Y12" s="361"/>
      <c r="Z12" s="361"/>
      <c r="AA12" s="362"/>
      <c r="AR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row>
    <row r="16" ht="19.5" customHeight="1">
      <c r="E16" s="340"/>
      <c r="F16" s="360" t="s">
        <v>174</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86"/>
    <col customWidth="1" hidden="1" min="29" max="44" width="22.43"/>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18.0" customHeight="1">
      <c r="E12" s="284" t="s">
        <v>564</v>
      </c>
      <c r="F12" s="341" t="s">
        <v>264</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t="15.0" hidden="1" customHeight="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565</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174</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0"/>
    <col customWidth="1" hidden="1" min="29" max="44" width="21.0"/>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18.75" customHeight="1">
      <c r="E12" s="284" t="s">
        <v>567</v>
      </c>
      <c r="F12" s="341" t="s">
        <v>269</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t="15.0" hidden="1" customHeight="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174</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71"/>
    <col customWidth="1" hidden="1" min="29" max="43" width="4.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558</v>
      </c>
    </row>
    <row r="8" ht="15.0" customHeight="1">
      <c r="AQ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c r="AQ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560</v>
      </c>
    </row>
    <row r="12" ht="19.5" customHeight="1">
      <c r="E12" s="284" t="s">
        <v>568</v>
      </c>
      <c r="F12" s="341" t="s">
        <v>324</v>
      </c>
      <c r="G12" s="286"/>
      <c r="H12" s="286"/>
      <c r="I12" s="286"/>
      <c r="J12" s="286"/>
      <c r="K12" s="286"/>
      <c r="L12" s="286"/>
      <c r="M12" s="286"/>
      <c r="N12" s="286"/>
      <c r="O12" s="286"/>
      <c r="P12" s="286"/>
      <c r="Q12" s="286"/>
      <c r="R12" s="286"/>
      <c r="S12" s="286"/>
      <c r="T12" s="286"/>
      <c r="U12" s="286"/>
      <c r="V12" s="286"/>
      <c r="W12" s="286"/>
      <c r="X12" s="286"/>
      <c r="Y12" s="286"/>
      <c r="Z12" s="286"/>
      <c r="AA12" s="287"/>
      <c r="AQ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c r="AD13" s="288"/>
      <c r="AE13" s="288"/>
      <c r="AF13" s="288"/>
      <c r="AG13" s="288"/>
      <c r="AH13" s="288"/>
      <c r="AI13" s="288"/>
      <c r="AJ13" s="288"/>
      <c r="AK13" s="288"/>
      <c r="AL13" s="288"/>
      <c r="AM13" s="288"/>
      <c r="AN13" s="288"/>
      <c r="AO13" s="288"/>
      <c r="AP13" s="288"/>
      <c r="AQ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Q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Q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Q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4" ref="F16"/>
    <hyperlink display="Total" location="'Shareholding Pattern'!F33"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57"/>
    <col customWidth="1" hidden="1" min="29" max="43" width="3.86"/>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558</v>
      </c>
    </row>
    <row r="8" ht="15.0" customHeight="1">
      <c r="AQ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c r="AQ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560</v>
      </c>
    </row>
    <row r="12" ht="30.0" customHeight="1">
      <c r="E12" s="284" t="s">
        <v>570</v>
      </c>
      <c r="F12" s="341" t="s">
        <v>571</v>
      </c>
      <c r="G12" s="286"/>
      <c r="H12" s="286"/>
      <c r="I12" s="286"/>
      <c r="J12" s="286"/>
      <c r="K12" s="286"/>
      <c r="L12" s="286"/>
      <c r="M12" s="286"/>
      <c r="N12" s="286"/>
      <c r="O12" s="286"/>
      <c r="P12" s="286"/>
      <c r="Q12" s="286"/>
      <c r="R12" s="286"/>
      <c r="S12" s="286"/>
      <c r="T12" s="286"/>
      <c r="U12" s="286"/>
      <c r="V12" s="286"/>
      <c r="W12" s="286"/>
      <c r="X12" s="286"/>
      <c r="Y12" s="286"/>
      <c r="Z12" s="286"/>
      <c r="AA12" s="287"/>
      <c r="AQ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c r="AD13" s="288"/>
      <c r="AE13" s="288"/>
      <c r="AF13" s="288"/>
      <c r="AG13" s="288"/>
      <c r="AH13" s="288"/>
      <c r="AI13" s="288"/>
      <c r="AJ13" s="288"/>
      <c r="AK13" s="288"/>
      <c r="AL13" s="288"/>
      <c r="AM13" s="288"/>
      <c r="AN13" s="288"/>
      <c r="AO13" s="288"/>
      <c r="AP13" s="288"/>
      <c r="AQ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Q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Q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Q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6" ref="F16"/>
    <hyperlink display="Total" location="'Shareholding Pattern'!F34"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0"/>
    <col customWidth="1" hidden="1" min="29" max="44" width="8.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18.75" customHeight="1">
      <c r="E12" s="284" t="s">
        <v>572</v>
      </c>
      <c r="F12" s="341" t="s">
        <v>214</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3" ref="F16"/>
    <hyperlink display="Total" location="'Shareholding Pattern'!F35"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71"/>
    <col customWidth="1" hidden="1" min="29" max="44" width="5.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15.75" customHeight="1">
      <c r="E12" s="284" t="s">
        <v>573</v>
      </c>
      <c r="F12" s="341" t="s">
        <v>278</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565</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4" ref="F16"/>
    <hyperlink display="Total" location="'Shareholding Pattern'!F36"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574</v>
      </c>
      <c r="F12" s="366" t="s">
        <v>427</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8" ref="F16"/>
    <hyperlink display="Total" location="'Shareholding Pattern'!F40"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575</v>
      </c>
      <c r="F12" s="366" t="s">
        <v>422</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7" ref="F16"/>
    <hyperlink display="Total" location="'Shareholding Pattern'!F40" ref="G16"/>
  </hyperlinks>
  <printOptions/>
  <pageMargins bottom="0.75" footer="0.0" header="0.0" left="0.7" right="0.7" top="0.75"/>
  <pageSetup orientation="landscape"/>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30" width="8.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576</v>
      </c>
      <c r="F12" s="366" t="s">
        <v>418</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c r="AD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6" ref="F16"/>
    <hyperlink display="Total" location="'Shareholding Pattern'!F40" ref="G16"/>
  </hyperlinks>
  <printOptions/>
  <pageMargins bottom="0.75" footer="0.0" header="0.0" left="0.7" right="0.7" top="0.75"/>
  <pageSetup orientation="landscape"/>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577</v>
      </c>
      <c r="F12" s="366" t="s">
        <v>414</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5"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578</v>
      </c>
      <c r="F12" s="366" t="s">
        <v>399</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2" ref="F16"/>
    <hyperlink display="Total" location="'Shareholding Pattern'!F40"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1.86"/>
    <col customWidth="1" hidden="1" min="30" max="30"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579</v>
      </c>
      <c r="F12" s="366" t="s">
        <v>394</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c r="AD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1" ref="F16"/>
    <hyperlink display="Total" location="'Shareholding Pattern'!F40" ref="G16"/>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1.86"/>
    <col customWidth="1" hidden="1" min="30" max="30"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580</v>
      </c>
      <c r="F12" s="366" t="s">
        <v>389</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c r="AD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0" ref="F16"/>
    <hyperlink display="Total" location="'Shareholding Pattern'!F40"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581</v>
      </c>
      <c r="F12" s="366" t="s">
        <v>385</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9" ref="F16"/>
    <hyperlink display="Total" location="'Shareholding Pattern'!F40"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582</v>
      </c>
      <c r="F12" s="366" t="s">
        <v>380</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8" ref="F16"/>
    <hyperlink display="Total" location="'Shareholding Pattern'!F40"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583</v>
      </c>
      <c r="F12" s="366" t="s">
        <v>375</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7" ref="F16"/>
    <hyperlink display="Total" location="'Shareholding Pattern'!F40" ref="G16"/>
  </hyperlinks>
  <printOptions/>
  <pageMargins bottom="0.75" footer="0.0" header="0.0" left="0.7" right="0.7" top="0.75"/>
  <pageSetup orientation="landscape"/>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584</v>
      </c>
      <c r="F12" s="366" t="s">
        <v>366</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4" ref="F16"/>
    <hyperlink display="Total" location="'Shareholding Pattern'!F40" ref="G16"/>
  </hyperlinks>
  <printOptions/>
  <pageMargins bottom="0.75" footer="0.0" header="0.0" left="0.7" right="0.7" top="0.75"/>
  <pageSetup orientation="landscape"/>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585</v>
      </c>
      <c r="F12" s="366" t="s">
        <v>361</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0"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3" ref="F16"/>
    <hyperlink display="Total" location="'Shareholding Pattern'!F40" ref="G16"/>
  </hyperlinks>
  <printOptions/>
  <pageMargins bottom="0.75" footer="0.0" header="0.0" left="0.7" right="0.7" top="0.75"/>
  <pageSetup orientation="landscape"/>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586</v>
      </c>
      <c r="F12" s="366" t="s">
        <v>587</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4"/>
      <c r="F16" s="355" t="s">
        <v>569</v>
      </c>
      <c r="G16" s="355"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2" ref="F16"/>
    <hyperlink display="Total" location="'Shareholding Pattern'!F40" ref="G16"/>
  </hyperlinks>
  <printOptions/>
  <pageMargins bottom="0.75" footer="0.0" header="0.0" left="0.7" right="0.7" top="0.75"/>
  <pageSetup orientation="landscape"/>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min="2" max="2" width="2.14"/>
    <col customWidth="1" min="3" max="3" width="2.0"/>
    <col customWidth="1" min="4" max="4" width="7.14"/>
    <col customWidth="1" min="5" max="5" width="35.71"/>
    <col customWidth="1" min="6" max="7" width="38.57"/>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4.14"/>
    <col customWidth="1" hidden="1" min="32" max="57" width="5.14"/>
  </cols>
  <sheetData>
    <row r="1" hidden="1">
      <c r="I1" s="69">
        <v>0.0</v>
      </c>
      <c r="AR1" s="69" t="s">
        <v>588</v>
      </c>
      <c r="AS1" s="69" t="s">
        <v>589</v>
      </c>
      <c r="AT1" s="69" t="s">
        <v>590</v>
      </c>
      <c r="AU1" s="69" t="s">
        <v>591</v>
      </c>
      <c r="AV1" s="69" t="s">
        <v>592</v>
      </c>
      <c r="AW1" s="69" t="s">
        <v>427</v>
      </c>
      <c r="AX1" s="69" t="s">
        <v>552</v>
      </c>
      <c r="AY1" s="69" t="s">
        <v>553</v>
      </c>
      <c r="AZ1" s="69" t="s">
        <v>555</v>
      </c>
      <c r="BA1" s="69" t="s">
        <v>532</v>
      </c>
      <c r="BB1" s="69" t="s">
        <v>526</v>
      </c>
      <c r="BC1" s="69" t="s">
        <v>556</v>
      </c>
      <c r="BD1" s="69" t="s">
        <v>557</v>
      </c>
      <c r="BE1" s="69" t="s">
        <v>538</v>
      </c>
    </row>
    <row r="2" ht="15.0" hidden="1" customHeight="1">
      <c r="E2" s="69" t="s">
        <v>593</v>
      </c>
      <c r="F2" s="69" t="s">
        <v>535</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146</v>
      </c>
      <c r="Z2" s="69" t="s">
        <v>467</v>
      </c>
      <c r="AA2" s="69" t="s">
        <v>147</v>
      </c>
      <c r="AB2" s="69" t="s">
        <v>148</v>
      </c>
      <c r="AC2" s="69" t="s">
        <v>149</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558</v>
      </c>
    </row>
    <row r="5" hidden="1">
      <c r="AF5" s="31" t="s">
        <v>524</v>
      </c>
    </row>
    <row r="6" hidden="1">
      <c r="AF6" s="31" t="s">
        <v>559</v>
      </c>
    </row>
    <row r="7">
      <c r="AF7" s="31" t="s">
        <v>525</v>
      </c>
    </row>
    <row r="8">
      <c r="AF8" s="31" t="s">
        <v>560</v>
      </c>
    </row>
    <row r="9" ht="29.25" customHeight="1">
      <c r="D9" s="78" t="s">
        <v>471</v>
      </c>
      <c r="E9" s="78" t="s">
        <v>539</v>
      </c>
      <c r="F9" s="78" t="s">
        <v>594</v>
      </c>
      <c r="G9" s="78" t="s">
        <v>472</v>
      </c>
      <c r="H9" s="78" t="s">
        <v>473</v>
      </c>
      <c r="I9" s="78" t="s">
        <v>540</v>
      </c>
      <c r="J9" s="78" t="s">
        <v>155</v>
      </c>
      <c r="K9" s="78" t="s">
        <v>156</v>
      </c>
      <c r="L9" s="78" t="s">
        <v>157</v>
      </c>
      <c r="M9" s="78" t="s">
        <v>158</v>
      </c>
      <c r="N9" s="78" t="s">
        <v>159</v>
      </c>
      <c r="O9" s="283" t="s">
        <v>192</v>
      </c>
      <c r="P9" s="3"/>
      <c r="Q9" s="3"/>
      <c r="R9" s="4"/>
      <c r="S9" s="78" t="s">
        <v>161</v>
      </c>
      <c r="T9" s="78" t="s">
        <v>162</v>
      </c>
      <c r="U9" s="78" t="s">
        <v>595</v>
      </c>
      <c r="V9" s="78" t="s">
        <v>522</v>
      </c>
      <c r="W9" s="121" t="s">
        <v>165</v>
      </c>
      <c r="X9" s="122"/>
      <c r="Y9" s="78" t="s">
        <v>167</v>
      </c>
      <c r="Z9" s="78" t="s">
        <v>467</v>
      </c>
      <c r="AA9" s="125" t="s">
        <v>168</v>
      </c>
      <c r="AB9" s="9"/>
      <c r="AC9" s="10"/>
      <c r="AG9" s="31" t="s">
        <v>562</v>
      </c>
      <c r="AV9" s="69" t="s">
        <v>539</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7"/>
      <c r="Z10" s="77"/>
      <c r="AA10" s="76" t="s">
        <v>171</v>
      </c>
      <c r="AB10" s="3"/>
      <c r="AC10" s="4"/>
      <c r="AG10" s="31" t="s">
        <v>528</v>
      </c>
      <c r="AV10" s="69" t="s">
        <v>541</v>
      </c>
    </row>
    <row r="1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1"/>
      <c r="Z11" s="81"/>
      <c r="AA11" s="83" t="s">
        <v>177</v>
      </c>
      <c r="AB11" s="83" t="s">
        <v>178</v>
      </c>
      <c r="AC11" s="83" t="s">
        <v>179</v>
      </c>
      <c r="AG11" s="31" t="s">
        <v>548</v>
      </c>
    </row>
    <row r="12">
      <c r="D12" s="284" t="s">
        <v>596</v>
      </c>
      <c r="E12" s="341" t="s">
        <v>218</v>
      </c>
      <c r="F12" s="343"/>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c r="AF12" s="31" t="s">
        <v>566</v>
      </c>
    </row>
    <row r="13" hidden="1">
      <c r="A13" s="288"/>
      <c r="B13" s="288"/>
      <c r="C13" s="288"/>
      <c r="D13" s="85"/>
      <c r="E13" s="94"/>
      <c r="F13" s="345"/>
      <c r="G13" s="345"/>
      <c r="H13" s="289"/>
      <c r="I13" s="290"/>
      <c r="J13" s="290"/>
      <c r="K13" s="291"/>
      <c r="L13" s="291"/>
      <c r="M13" s="292" t="str">
        <f>+IFERROR(IF(COUNT(J13:L13),ROUND(SUM(J13:L13),0),""),"")</f>
        <v/>
      </c>
      <c r="N13" s="293" t="str">
        <f>+IFERROR(IF(COUNT(M13),ROUND(M13/'Shareholding Pattern'!$L$78*100,2),""),"")</f>
        <v/>
      </c>
      <c r="O13" s="367" t="str">
        <f>IF(J13="","",J13)</f>
        <v/>
      </c>
      <c r="P13" s="295"/>
      <c r="Q13" s="244" t="str">
        <f>+IFERROR(IF(COUNT(O13:P13),ROUND(SUM(O13,P13),2),""),"")</f>
        <v/>
      </c>
      <c r="R13" s="293" t="str">
        <f>+IFERROR(IF(COUNT(Q13),ROUND(Q13/('Shareholding Pattern'!$P$79)*100,2),""),"")</f>
        <v/>
      </c>
      <c r="S13" s="291"/>
      <c r="T13" s="291"/>
      <c r="U13" s="296" t="str">
        <f>+IFERROR(IF(COUNT(S13:T13),ROUND(SUM(S13:T13),0),""),"")</f>
        <v/>
      </c>
      <c r="V13" s="293" t="str">
        <f>+IFERROR(IF(COUNT(M13,U13),ROUND(SUM(U13,M13)/SUM('Shareholding Pattern'!$L$78,'Shareholding Pattern'!$T$78)*100,2),""),"")</f>
        <v/>
      </c>
      <c r="W13" s="291"/>
      <c r="X13" s="293" t="str">
        <f>+IFERROR(IF(COUNT(W13),ROUND(SUM(W13)/SUM(M13)*100,2),""),0)</f>
        <v/>
      </c>
      <c r="Y13" s="290"/>
      <c r="Z13" s="297"/>
      <c r="AA13" s="291"/>
      <c r="AB13" s="291"/>
      <c r="AC13" s="291"/>
      <c r="AD13" s="288">
        <f>IF(SUM(H13:Y13)&gt;0,1,0)</f>
        <v>0</v>
      </c>
      <c r="AE13" s="288">
        <f>SUM(AC15:AC65535)</f>
        <v>0</v>
      </c>
      <c r="AF13" s="31" t="s">
        <v>538</v>
      </c>
      <c r="AG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c r="BC13" s="288"/>
      <c r="BD13" s="288"/>
      <c r="BE13" s="288"/>
    </row>
    <row r="14" ht="24.75" customHeight="1">
      <c r="D14" s="298"/>
      <c r="E14" s="299"/>
      <c r="F14" s="299"/>
      <c r="G14" s="299"/>
      <c r="H14" s="299"/>
      <c r="I14" s="299"/>
      <c r="J14" s="299"/>
      <c r="K14" s="299"/>
      <c r="L14" s="299"/>
      <c r="M14" s="299"/>
      <c r="N14" s="299"/>
      <c r="O14" s="299"/>
      <c r="P14" s="299"/>
      <c r="Q14" s="299"/>
      <c r="R14" s="299"/>
      <c r="S14" s="299"/>
      <c r="T14" s="299"/>
      <c r="U14" s="299"/>
      <c r="V14" s="299"/>
      <c r="W14" s="299"/>
      <c r="Z14" s="299"/>
      <c r="AA14" s="299"/>
      <c r="AB14" s="299"/>
      <c r="AC14" s="300"/>
    </row>
    <row r="15" hidden="1">
      <c r="D15" s="298"/>
      <c r="E15" s="31"/>
      <c r="F15" s="31"/>
      <c r="G15" s="31"/>
      <c r="H15" s="31"/>
      <c r="I15" s="31"/>
      <c r="J15" s="37"/>
      <c r="K15" s="37"/>
      <c r="L15" s="31"/>
      <c r="M15" s="31"/>
      <c r="N15" s="31"/>
      <c r="O15" s="31"/>
      <c r="P15" s="31"/>
      <c r="Q15" s="31"/>
      <c r="R15" s="31"/>
      <c r="S15" s="31"/>
      <c r="T15" s="31"/>
      <c r="U15" s="31"/>
      <c r="V15" s="31"/>
      <c r="W15" s="31"/>
      <c r="X15" s="299"/>
      <c r="Y15" s="299"/>
      <c r="Z15" s="299"/>
      <c r="AA15" s="299"/>
      <c r="AB15" s="299"/>
      <c r="AC15" s="300"/>
    </row>
    <row r="16" ht="19.5" customHeight="1">
      <c r="D16" s="354"/>
      <c r="E16" s="356"/>
      <c r="F16" s="355" t="s">
        <v>569</v>
      </c>
      <c r="G16" s="356"/>
      <c r="H16" s="355" t="s">
        <v>174</v>
      </c>
      <c r="I16" s="161" t="str">
        <f t="shared" ref="I16:M16" si="5">+IFERROR(IF(COUNT(I13:I15),ROUND(SUMIF($F$13:I15,"Category",I13:I15),0),""),"")</f>
        <v/>
      </c>
      <c r="J16" s="161" t="str">
        <f t="shared" si="5"/>
        <v/>
      </c>
      <c r="K16" s="161" t="str">
        <f t="shared" si="5"/>
        <v/>
      </c>
      <c r="L16" s="161" t="str">
        <f t="shared" si="5"/>
        <v/>
      </c>
      <c r="M16" s="161" t="str">
        <f t="shared" si="5"/>
        <v/>
      </c>
      <c r="N16" s="293" t="str">
        <f>+IFERROR(IF(COUNT(N13:N15),ROUND(SUMIF($F$13:N15,"Category",N13:N15),2),""),"")</f>
        <v/>
      </c>
      <c r="O16" s="87" t="str">
        <f t="shared" ref="O16:Q16" si="6">+IFERROR(IF(COUNT(O13:O15),ROUND(SUMIF($F$13:O15,"Category",O13:O15),0),""),"")</f>
        <v/>
      </c>
      <c r="P16" s="88" t="str">
        <f t="shared" si="6"/>
        <v/>
      </c>
      <c r="Q16" s="88" t="str">
        <f t="shared" si="6"/>
        <v/>
      </c>
      <c r="R16" s="293" t="str">
        <f>+IFERROR(IF(COUNT(R13:R15),ROUND(SUMIF($F$13:R15,"Category",R13:R15),2),""),"")</f>
        <v/>
      </c>
      <c r="S16" s="161" t="str">
        <f t="shared" ref="S16:U16" si="7">+IFERROR(IF(COUNT(S13:S15),ROUND(SUMIF($F$13:S15,"Category",S13:S15),0),""),"")</f>
        <v/>
      </c>
      <c r="T16" s="161" t="str">
        <f t="shared" si="7"/>
        <v/>
      </c>
      <c r="U16" s="161" t="str">
        <f t="shared" si="7"/>
        <v/>
      </c>
      <c r="V16" s="90" t="str">
        <f>+IFERROR(IF(COUNT(V13:V15),ROUND(SUMIF($F$13:V15,"Category",V13:V15),2),""),"")</f>
        <v/>
      </c>
      <c r="W16" s="161" t="str">
        <f>+IFERROR(IF(COUNT(W13:W15),ROUND(SUMIF($F$13:W15,"Category",W13:W15),0),""),"")</f>
        <v/>
      </c>
      <c r="X16" s="293" t="str">
        <f>+IFERROR(IF(COUNT(W16),ROUND(SUM(W16)/SUM(M16)*100,2),""),0)</f>
        <v/>
      </c>
      <c r="Y16" s="161" t="str">
        <f>+IFERROR(IF(COUNT(Y13:Y15),ROUND(SUMIF($F$13:Y15,"Category",Y13:Y15),0),""),"")</f>
        <v/>
      </c>
      <c r="Z16" s="364"/>
      <c r="AA16" s="161" t="str">
        <f t="shared" ref="AA16:AC16" si="8">+IFERROR(IF(COUNT(AA13:AA15),ROUND(SUMIF($F$13:AA15,"Category",AA13:AA15),0),""),"")</f>
        <v/>
      </c>
      <c r="AB16" s="161" t="str">
        <f t="shared" si="8"/>
        <v/>
      </c>
      <c r="AC16" s="161" t="str">
        <f t="shared" si="8"/>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formula1>M13</formula1>
    </dataValidation>
    <dataValidation type="list" allowBlank="1" showErrorMessage="1" sqref="E13">
      <formula1>$AR$1:$BE$1</formula1>
    </dataValidation>
    <dataValidation type="decimal" operator="greaterThanOrEqual" allowBlank="1" showErrorMessage="1" sqref="J13:L13 O13:P13 S13:T13">
      <formula1>0.0</formula1>
    </dataValidation>
    <dataValidation type="decimal" operator="lessThanOrEqual" allowBlank="1" showInputMessage="1" showErrorMessage="1" prompt="Sub-category (i) should be less than or equal to total number of shares." sqref="AA13">
      <formula1>M13</formula1>
    </dataValidation>
    <dataValidation type="decimal" operator="lessThanOrEqual" allowBlank="1" showInputMessage="1" showErrorMessage="1" prompt="Sub-category (iii) should be less than or equal to total number of shares." sqref="AC13">
      <formula1>M13</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Click here to go back" location="'Shareholding Pattern'!F49" ref="F16"/>
    <hyperlink display="Total" location="'Shareholding Pattern'!F38" ref="H16"/>
  </hyperlinks>
  <printOptions/>
  <pageMargins bottom="0.75" footer="0.0" header="0.0" left="0.7" right="0.7" top="0.75"/>
  <pageSetup orientation="portrait"/>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min="2" max="2" width="2.14"/>
    <col customWidth="1" min="3" max="3" width="2.0"/>
    <col customWidth="1" min="4" max="4" width="7.14"/>
    <col customWidth="1" min="5" max="5" width="35.71"/>
    <col customWidth="1" min="6" max="7" width="38.57"/>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4.14"/>
    <col customWidth="1" hidden="1" min="32" max="57" width="5.14"/>
  </cols>
  <sheetData>
    <row r="1" hidden="1">
      <c r="I1" s="69">
        <v>0.0</v>
      </c>
      <c r="AR1" s="69" t="s">
        <v>588</v>
      </c>
      <c r="AS1" s="69" t="s">
        <v>589</v>
      </c>
      <c r="AT1" s="69" t="s">
        <v>590</v>
      </c>
      <c r="AU1" s="69" t="s">
        <v>591</v>
      </c>
      <c r="AV1" s="69" t="s">
        <v>592</v>
      </c>
      <c r="AW1" s="69" t="s">
        <v>427</v>
      </c>
      <c r="AX1" s="69" t="s">
        <v>552</v>
      </c>
      <c r="AY1" s="69" t="s">
        <v>553</v>
      </c>
      <c r="AZ1" s="69" t="s">
        <v>555</v>
      </c>
      <c r="BA1" s="69" t="s">
        <v>532</v>
      </c>
      <c r="BB1" s="69" t="s">
        <v>526</v>
      </c>
      <c r="BC1" s="69" t="s">
        <v>556</v>
      </c>
      <c r="BD1" s="69" t="s">
        <v>557</v>
      </c>
      <c r="BE1" s="69" t="s">
        <v>538</v>
      </c>
    </row>
    <row r="2" ht="15.0" hidden="1" customHeight="1">
      <c r="E2" s="69" t="s">
        <v>593</v>
      </c>
      <c r="F2" s="69" t="s">
        <v>535</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146</v>
      </c>
      <c r="Z2" s="69" t="s">
        <v>467</v>
      </c>
      <c r="AA2" s="69" t="s">
        <v>147</v>
      </c>
      <c r="AB2" s="69" t="s">
        <v>148</v>
      </c>
      <c r="AC2" s="69" t="s">
        <v>149</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558</v>
      </c>
    </row>
    <row r="5" hidden="1">
      <c r="AF5" s="31" t="s">
        <v>524</v>
      </c>
    </row>
    <row r="6" hidden="1">
      <c r="AF6" s="31" t="s">
        <v>559</v>
      </c>
    </row>
    <row r="7">
      <c r="AF7" s="31" t="s">
        <v>525</v>
      </c>
    </row>
    <row r="8">
      <c r="AF8" s="31" t="s">
        <v>560</v>
      </c>
    </row>
    <row r="9" ht="29.25" customHeight="1">
      <c r="D9" s="78" t="s">
        <v>471</v>
      </c>
      <c r="E9" s="78" t="s">
        <v>539</v>
      </c>
      <c r="F9" s="78" t="s">
        <v>594</v>
      </c>
      <c r="G9" s="78" t="s">
        <v>472</v>
      </c>
      <c r="H9" s="78" t="s">
        <v>473</v>
      </c>
      <c r="I9" s="78" t="s">
        <v>540</v>
      </c>
      <c r="J9" s="78" t="s">
        <v>155</v>
      </c>
      <c r="K9" s="78" t="s">
        <v>156</v>
      </c>
      <c r="L9" s="78" t="s">
        <v>157</v>
      </c>
      <c r="M9" s="78" t="s">
        <v>158</v>
      </c>
      <c r="N9" s="78" t="s">
        <v>159</v>
      </c>
      <c r="O9" s="283" t="s">
        <v>192</v>
      </c>
      <c r="P9" s="3"/>
      <c r="Q9" s="3"/>
      <c r="R9" s="4"/>
      <c r="S9" s="78" t="s">
        <v>161</v>
      </c>
      <c r="T9" s="78" t="s">
        <v>162</v>
      </c>
      <c r="U9" s="78" t="s">
        <v>595</v>
      </c>
      <c r="V9" s="78" t="s">
        <v>522</v>
      </c>
      <c r="W9" s="121" t="s">
        <v>165</v>
      </c>
      <c r="X9" s="122"/>
      <c r="Y9" s="78" t="s">
        <v>167</v>
      </c>
      <c r="Z9" s="78" t="s">
        <v>467</v>
      </c>
      <c r="AA9" s="125" t="s">
        <v>168</v>
      </c>
      <c r="AB9" s="9"/>
      <c r="AC9" s="10"/>
      <c r="AG9" s="31" t="s">
        <v>562</v>
      </c>
      <c r="AV9" s="69" t="s">
        <v>539</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7"/>
      <c r="Z10" s="77"/>
      <c r="AA10" s="76" t="s">
        <v>171</v>
      </c>
      <c r="AB10" s="3"/>
      <c r="AC10" s="4"/>
      <c r="AG10" s="31" t="s">
        <v>528</v>
      </c>
      <c r="AV10" s="69" t="s">
        <v>541</v>
      </c>
    </row>
    <row r="1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1"/>
      <c r="Z11" s="81"/>
      <c r="AA11" s="83" t="s">
        <v>177</v>
      </c>
      <c r="AB11" s="83" t="s">
        <v>178</v>
      </c>
      <c r="AC11" s="83" t="s">
        <v>179</v>
      </c>
      <c r="AG11" s="31" t="s">
        <v>548</v>
      </c>
    </row>
    <row r="12">
      <c r="D12" s="284" t="s">
        <v>597</v>
      </c>
      <c r="E12" s="341" t="s">
        <v>218</v>
      </c>
      <c r="F12" s="343"/>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c r="AF12" s="31" t="s">
        <v>566</v>
      </c>
    </row>
    <row r="13" hidden="1">
      <c r="A13" s="288"/>
      <c r="B13" s="288"/>
      <c r="C13" s="288"/>
      <c r="D13" s="85"/>
      <c r="E13" s="94"/>
      <c r="F13" s="345"/>
      <c r="G13" s="345"/>
      <c r="H13" s="289"/>
      <c r="I13" s="290"/>
      <c r="J13" s="290"/>
      <c r="K13" s="291"/>
      <c r="L13" s="291"/>
      <c r="M13" s="292" t="str">
        <f>+IFERROR(IF(COUNT(J13:L13),ROUND(SUM(J13:L13),0),""),"")</f>
        <v/>
      </c>
      <c r="N13" s="293" t="str">
        <f>+IFERROR(IF(COUNT(M13),ROUND(M13/'Shareholding Pattern'!$L$78*100,2),""),"")</f>
        <v/>
      </c>
      <c r="O13" s="367" t="str">
        <f>IF(J13="","",J13)</f>
        <v/>
      </c>
      <c r="P13" s="295"/>
      <c r="Q13" s="244" t="str">
        <f>+IFERROR(IF(COUNT(O13:P13),ROUND(SUM(O13,P13),2),""),"")</f>
        <v/>
      </c>
      <c r="R13" s="293" t="str">
        <f>+IFERROR(IF(COUNT(Q13),ROUND(Q13/('Shareholding Pattern'!$P$79)*100,2),""),"")</f>
        <v/>
      </c>
      <c r="S13" s="291"/>
      <c r="T13" s="291"/>
      <c r="U13" s="296" t="str">
        <f>+IFERROR(IF(COUNT(S13:T13),ROUND(SUM(S13:T13),0),""),"")</f>
        <v/>
      </c>
      <c r="V13" s="293" t="str">
        <f>+IFERROR(IF(COUNT(M13,U13),ROUND(SUM(U13,M13)/SUM('Shareholding Pattern'!$L$78,'Shareholding Pattern'!$T$78)*100,2),""),"")</f>
        <v/>
      </c>
      <c r="W13" s="291"/>
      <c r="X13" s="293" t="str">
        <f>+IFERROR(IF(COUNT(W13),ROUND(SUM(W13)/SUM(M13)*100,2),""),0)</f>
        <v/>
      </c>
      <c r="Y13" s="290"/>
      <c r="Z13" s="297"/>
      <c r="AA13" s="291"/>
      <c r="AB13" s="291"/>
      <c r="AC13" s="291"/>
      <c r="AD13" s="288">
        <f>IF(SUM(H13:Y13)&gt;0,1,0)</f>
        <v>0</v>
      </c>
      <c r="AE13" s="288">
        <f>SUM(AC15:AC65535)</f>
        <v>0</v>
      </c>
      <c r="AF13" s="31" t="s">
        <v>538</v>
      </c>
      <c r="AG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c r="BC13" s="288"/>
      <c r="BD13" s="288"/>
      <c r="BE13" s="288"/>
    </row>
    <row r="14" ht="24.75" customHeight="1">
      <c r="D14" s="298"/>
      <c r="E14" s="299"/>
      <c r="F14" s="299"/>
      <c r="G14" s="299"/>
      <c r="H14" s="299"/>
      <c r="I14" s="299"/>
      <c r="J14" s="299"/>
      <c r="K14" s="299"/>
      <c r="L14" s="299"/>
      <c r="M14" s="299"/>
      <c r="N14" s="299"/>
      <c r="O14" s="299"/>
      <c r="P14" s="299"/>
      <c r="Q14" s="299"/>
      <c r="R14" s="299"/>
      <c r="S14" s="299"/>
      <c r="T14" s="299"/>
      <c r="U14" s="299"/>
      <c r="V14" s="299"/>
      <c r="W14" s="299"/>
      <c r="Y14" s="299"/>
      <c r="Z14" s="299"/>
      <c r="AA14" s="299"/>
      <c r="AB14" s="299"/>
      <c r="AC14" s="300"/>
    </row>
    <row r="15" hidden="1">
      <c r="D15" s="298"/>
      <c r="E15" s="31"/>
      <c r="F15" s="31"/>
      <c r="G15" s="31"/>
      <c r="H15" s="31"/>
      <c r="I15" s="31"/>
      <c r="J15" s="37"/>
      <c r="K15" s="37"/>
      <c r="L15" s="31"/>
      <c r="M15" s="31"/>
      <c r="N15" s="31"/>
      <c r="O15" s="31"/>
      <c r="P15" s="31"/>
      <c r="Q15" s="31"/>
      <c r="R15" s="31"/>
      <c r="S15" s="31"/>
      <c r="T15" s="31"/>
      <c r="U15" s="31"/>
      <c r="V15" s="31"/>
      <c r="W15" s="31"/>
      <c r="X15" s="299"/>
      <c r="Y15" s="299"/>
      <c r="Z15" s="299"/>
      <c r="AA15" s="299"/>
      <c r="AB15" s="299"/>
      <c r="AC15" s="300"/>
    </row>
    <row r="16" ht="19.5" customHeight="1">
      <c r="D16" s="354"/>
      <c r="E16" s="356"/>
      <c r="F16" s="355" t="s">
        <v>569</v>
      </c>
      <c r="G16" s="356"/>
      <c r="H16" s="355" t="s">
        <v>174</v>
      </c>
      <c r="I16" s="161" t="str">
        <f t="shared" ref="I16:M16" si="5">+IFERROR(IF(COUNT(I13:I15),ROUND(SUMIF($F$13:I15,"Category",I13:I15),0),""),"")</f>
        <v/>
      </c>
      <c r="J16" s="161" t="str">
        <f t="shared" si="5"/>
        <v/>
      </c>
      <c r="K16" s="161" t="str">
        <f t="shared" si="5"/>
        <v/>
      </c>
      <c r="L16" s="161" t="str">
        <f t="shared" si="5"/>
        <v/>
      </c>
      <c r="M16" s="161" t="str">
        <f t="shared" si="5"/>
        <v/>
      </c>
      <c r="N16" s="293" t="str">
        <f>+IFERROR(IF(COUNT(N13:N15),ROUND(SUMIF($F$13:N15,"Category",N13:N15),2),""),"")</f>
        <v/>
      </c>
      <c r="O16" s="87" t="str">
        <f t="shared" ref="O16:Q16" si="6">+IFERROR(IF(COUNT(O13:O15),ROUND(SUMIF($F$13:O15,"Category",O13:O15),0),""),"")</f>
        <v/>
      </c>
      <c r="P16" s="88" t="str">
        <f t="shared" si="6"/>
        <v/>
      </c>
      <c r="Q16" s="88" t="str">
        <f t="shared" si="6"/>
        <v/>
      </c>
      <c r="R16" s="293" t="str">
        <f>+IFERROR(IF(COUNT(R13:R15),ROUND(SUMIF($F$13:R15,"Category",R13:R15),2),""),"")</f>
        <v/>
      </c>
      <c r="S16" s="161" t="str">
        <f t="shared" ref="S16:U16" si="7">+IFERROR(IF(COUNT(S13:S15),ROUND(SUMIF($F$13:S15,"Category",S13:S15),0),""),"")</f>
        <v/>
      </c>
      <c r="T16" s="161" t="str">
        <f t="shared" si="7"/>
        <v/>
      </c>
      <c r="U16" s="161" t="str">
        <f t="shared" si="7"/>
        <v/>
      </c>
      <c r="V16" s="90" t="str">
        <f>+IFERROR(IF(COUNT(V13:V15),ROUND(SUMIF($F$13:V15,"Category",V13:V15),2),""),"")</f>
        <v/>
      </c>
      <c r="W16" s="161" t="str">
        <f>+IFERROR(IF(COUNT(W13:W15),ROUND(SUMIF($F$13:W15,"Category",W13:W15),0),""),"")</f>
        <v/>
      </c>
      <c r="X16" s="293" t="str">
        <f>+IFERROR(IF(COUNT(W16),ROUND(SUM(W16)/SUM(M16)*100,2),""),0)</f>
        <v/>
      </c>
      <c r="Y16" s="161" t="str">
        <f>+IFERROR(IF(COUNT(Y13:Y15),ROUND(SUMIF($F$13:Y15,"Category",Y13:Y15),0),""),"")</f>
        <v/>
      </c>
      <c r="Z16" s="364"/>
      <c r="AA16" s="161" t="str">
        <f t="shared" ref="AA16:AC16" si="8">+IFERROR(IF(COUNT(AA13:AA15),ROUND(SUMIF($F$13:AA15,"Category",AA13:AA15),0),""),"")</f>
        <v/>
      </c>
      <c r="AB16" s="161" t="str">
        <f t="shared" si="8"/>
        <v/>
      </c>
      <c r="AC16" s="161" t="str">
        <f t="shared" si="8"/>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formula1>M13</formula1>
    </dataValidation>
    <dataValidation type="list" allowBlank="1" showErrorMessage="1" sqref="E13">
      <formula1>$AR$1:$BE$1</formula1>
    </dataValidation>
    <dataValidation type="decimal" operator="greaterThanOrEqual" allowBlank="1" showErrorMessage="1" sqref="J13:L13 O13:P13 S13:T13">
      <formula1>0.0</formula1>
    </dataValidation>
    <dataValidation type="decimal" operator="lessThanOrEqual" allowBlank="1" showInputMessage="1" showErrorMessage="1" prompt="Sub-category (i) should be less than or equal to total number of shares." sqref="AA13">
      <formula1>M13</formula1>
    </dataValidation>
    <dataValidation type="decimal" operator="lessThanOrEqual" allowBlank="1" showInputMessage="1" showErrorMessage="1" prompt="Sub-category (iii) should be less than or equal to total number of shares." sqref="AC13">
      <formula1>M13</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Click here to go back" location="'Shareholding Pattern'!F40" ref="F16"/>
    <hyperlink display="Total" location="'Shareholding Pattern'!F38" ref="H16"/>
  </hyperlinks>
  <printOptions/>
  <pageMargins bottom="0.75" footer="0.0" header="0.0" left="0.7" right="0.7" top="0.75"/>
  <pageSetup orientation="portrait"/>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558</v>
      </c>
    </row>
    <row r="8" ht="15.0" customHeight="1">
      <c r="AQ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598</v>
      </c>
      <c r="S9" s="78" t="s">
        <v>163</v>
      </c>
      <c r="T9" s="78" t="s">
        <v>522</v>
      </c>
      <c r="U9" s="121" t="s">
        <v>165</v>
      </c>
      <c r="V9" s="122"/>
      <c r="W9" s="78" t="s">
        <v>167</v>
      </c>
      <c r="X9" s="78" t="s">
        <v>467</v>
      </c>
      <c r="Y9" s="125" t="s">
        <v>168</v>
      </c>
      <c r="Z9" s="9"/>
      <c r="AA9" s="10"/>
      <c r="AQ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560</v>
      </c>
    </row>
    <row r="12" ht="20.25" customHeight="1">
      <c r="E12" s="284" t="s">
        <v>599</v>
      </c>
      <c r="F12" s="341" t="s">
        <v>340</v>
      </c>
      <c r="G12" s="286"/>
      <c r="H12" s="286"/>
      <c r="I12" s="286"/>
      <c r="J12" s="286"/>
      <c r="K12" s="286"/>
      <c r="L12" s="286"/>
      <c r="M12" s="286"/>
      <c r="N12" s="286"/>
      <c r="O12" s="286"/>
      <c r="P12" s="286"/>
      <c r="Q12" s="286"/>
      <c r="R12" s="286"/>
      <c r="S12" s="286"/>
      <c r="T12" s="286"/>
      <c r="U12" s="286"/>
      <c r="V12" s="286"/>
      <c r="W12" s="286"/>
      <c r="X12" s="286"/>
      <c r="Y12" s="286"/>
      <c r="Z12" s="286"/>
      <c r="AA12" s="287"/>
      <c r="AQ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c r="AD13" s="288"/>
      <c r="AE13" s="288"/>
      <c r="AF13" s="288"/>
      <c r="AG13" s="288"/>
      <c r="AH13" s="288"/>
      <c r="AI13" s="288"/>
      <c r="AJ13" s="288"/>
      <c r="AK13" s="288"/>
      <c r="AL13" s="288"/>
      <c r="AM13" s="288"/>
      <c r="AN13" s="288"/>
      <c r="AO13" s="288"/>
      <c r="AP13" s="288"/>
      <c r="AQ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Q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Q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Q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3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558</v>
      </c>
    </row>
    <row r="8" ht="15.0" customHeight="1">
      <c r="AQ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598</v>
      </c>
      <c r="S9" s="78" t="s">
        <v>163</v>
      </c>
      <c r="T9" s="78" t="s">
        <v>522</v>
      </c>
      <c r="U9" s="121" t="s">
        <v>165</v>
      </c>
      <c r="V9" s="122"/>
      <c r="W9" s="78" t="s">
        <v>167</v>
      </c>
      <c r="X9" s="78" t="s">
        <v>467</v>
      </c>
      <c r="Y9" s="125" t="s">
        <v>168</v>
      </c>
      <c r="Z9" s="9"/>
      <c r="AA9" s="10"/>
      <c r="AQ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560</v>
      </c>
    </row>
    <row r="12" ht="20.25" customHeight="1">
      <c r="E12" s="284" t="s">
        <v>600</v>
      </c>
      <c r="F12" s="341" t="s">
        <v>330</v>
      </c>
      <c r="G12" s="286"/>
      <c r="H12" s="286"/>
      <c r="I12" s="286"/>
      <c r="J12" s="286"/>
      <c r="K12" s="286"/>
      <c r="L12" s="286"/>
      <c r="M12" s="286"/>
      <c r="N12" s="286"/>
      <c r="O12" s="286"/>
      <c r="P12" s="286"/>
      <c r="Q12" s="286"/>
      <c r="R12" s="286"/>
      <c r="S12" s="286"/>
      <c r="T12" s="286"/>
      <c r="U12" s="286"/>
      <c r="V12" s="286"/>
      <c r="W12" s="286"/>
      <c r="X12" s="286"/>
      <c r="Y12" s="286"/>
      <c r="Z12" s="286"/>
      <c r="AA12" s="287"/>
      <c r="AQ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c r="AD13" s="288"/>
      <c r="AE13" s="288"/>
      <c r="AF13" s="288"/>
      <c r="AG13" s="288"/>
      <c r="AH13" s="288"/>
      <c r="AI13" s="288"/>
      <c r="AJ13" s="288"/>
      <c r="AK13" s="288"/>
      <c r="AL13" s="288"/>
      <c r="AM13" s="288"/>
      <c r="AN13" s="288"/>
      <c r="AO13" s="288"/>
      <c r="AP13" s="288"/>
      <c r="AQ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Q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Q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Q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5"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558</v>
      </c>
    </row>
    <row r="8" ht="15.0" customHeight="1">
      <c r="AQ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598</v>
      </c>
      <c r="S9" s="78" t="s">
        <v>163</v>
      </c>
      <c r="T9" s="78" t="s">
        <v>522</v>
      </c>
      <c r="U9" s="121" t="s">
        <v>165</v>
      </c>
      <c r="V9" s="122"/>
      <c r="W9" s="78" t="s">
        <v>167</v>
      </c>
      <c r="X9" s="78" t="s">
        <v>467</v>
      </c>
      <c r="Y9" s="125" t="s">
        <v>168</v>
      </c>
      <c r="Z9" s="9"/>
      <c r="AA9" s="10"/>
      <c r="AQ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560</v>
      </c>
    </row>
    <row r="12" ht="20.25" customHeight="1">
      <c r="E12" s="284" t="s">
        <v>601</v>
      </c>
      <c r="F12" s="341" t="s">
        <v>320</v>
      </c>
      <c r="G12" s="286"/>
      <c r="H12" s="286"/>
      <c r="I12" s="286"/>
      <c r="J12" s="286"/>
      <c r="K12" s="286"/>
      <c r="L12" s="286"/>
      <c r="M12" s="286"/>
      <c r="N12" s="286"/>
      <c r="O12" s="286"/>
      <c r="P12" s="286"/>
      <c r="Q12" s="286"/>
      <c r="R12" s="286"/>
      <c r="S12" s="286"/>
      <c r="T12" s="286"/>
      <c r="U12" s="286"/>
      <c r="V12" s="286"/>
      <c r="W12" s="286"/>
      <c r="X12" s="286"/>
      <c r="Y12" s="286"/>
      <c r="Z12" s="286"/>
      <c r="AA12" s="287"/>
      <c r="AQ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c r="AD13" s="288"/>
      <c r="AE13" s="288"/>
      <c r="AF13" s="288"/>
      <c r="AG13" s="288"/>
      <c r="AH13" s="288"/>
      <c r="AI13" s="288"/>
      <c r="AJ13" s="288"/>
      <c r="AK13" s="288"/>
      <c r="AL13" s="288"/>
      <c r="AM13" s="288"/>
      <c r="AN13" s="288"/>
      <c r="AO13" s="288"/>
      <c r="AP13" s="288"/>
      <c r="AQ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Q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Q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Q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3"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598</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20.25" customHeight="1">
      <c r="E12" s="284" t="s">
        <v>602</v>
      </c>
      <c r="F12" s="341" t="s">
        <v>308</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9"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598</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20.25" customHeight="1">
      <c r="E12" s="284" t="s">
        <v>603</v>
      </c>
      <c r="F12" s="341" t="s">
        <v>296</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598</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20.25" customHeight="1">
      <c r="E12" s="284" t="s">
        <v>604</v>
      </c>
      <c r="F12" s="341" t="s">
        <v>290</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6"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558</v>
      </c>
    </row>
    <row r="8" ht="15.0" customHeight="1">
      <c r="AR8" s="69" t="s">
        <v>524</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598</v>
      </c>
      <c r="S9" s="78" t="s">
        <v>163</v>
      </c>
      <c r="T9" s="78" t="s">
        <v>522</v>
      </c>
      <c r="U9" s="121" t="s">
        <v>165</v>
      </c>
      <c r="V9" s="122"/>
      <c r="W9" s="78" t="s">
        <v>167</v>
      </c>
      <c r="X9" s="78" t="s">
        <v>467</v>
      </c>
      <c r="Y9" s="125" t="s">
        <v>168</v>
      </c>
      <c r="Z9" s="9"/>
      <c r="AA9" s="10"/>
      <c r="AR9" s="69" t="s">
        <v>559</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525</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560</v>
      </c>
    </row>
    <row r="12" ht="20.25" customHeight="1">
      <c r="E12" s="284" t="s">
        <v>605</v>
      </c>
      <c r="F12" s="341" t="s">
        <v>284</v>
      </c>
      <c r="G12" s="286"/>
      <c r="H12" s="286"/>
      <c r="I12" s="286"/>
      <c r="J12" s="286"/>
      <c r="K12" s="286"/>
      <c r="L12" s="286"/>
      <c r="M12" s="286"/>
      <c r="N12" s="286"/>
      <c r="O12" s="286"/>
      <c r="P12" s="286"/>
      <c r="Q12" s="286"/>
      <c r="R12" s="286"/>
      <c r="S12" s="286"/>
      <c r="T12" s="286"/>
      <c r="U12" s="286"/>
      <c r="V12" s="286"/>
      <c r="W12" s="286"/>
      <c r="X12" s="286"/>
      <c r="Y12" s="286"/>
      <c r="Z12" s="286"/>
      <c r="AA12" s="287"/>
      <c r="AR12" s="69" t="s">
        <v>562</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528</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c r="AR14" s="69" t="s">
        <v>548</v>
      </c>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c r="AR15" s="69" t="s">
        <v>566</v>
      </c>
    </row>
    <row r="16" ht="19.5" customHeight="1">
      <c r="E16" s="340"/>
      <c r="F16" s="360" t="s">
        <v>569</v>
      </c>
      <c r="G16" s="360"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4"/>
      <c r="Y16" s="161" t="str">
        <f t="shared" ref="Y16:AA16" si="4">+IFERROR(IF(COUNT(Y14:Y15),ROUND(SUM(Y14:Y15),0),""),"")</f>
        <v/>
      </c>
      <c r="Z16" s="161" t="str">
        <f t="shared" si="4"/>
        <v/>
      </c>
      <c r="AA16" s="161" t="str">
        <f t="shared" si="4"/>
        <v/>
      </c>
      <c r="AR16" s="69" t="s">
        <v>538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5"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5.43"/>
    <col customWidth="1" hidden="1" min="29" max="29" width="2.14"/>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8.75" customHeight="1">
      <c r="A12" s="31"/>
      <c r="B12" s="31"/>
      <c r="C12" s="31"/>
      <c r="D12" s="31"/>
      <c r="E12" s="284" t="s">
        <v>606</v>
      </c>
      <c r="F12" s="368" t="s">
        <v>607</v>
      </c>
      <c r="G12" s="286"/>
      <c r="H12" s="286"/>
      <c r="I12" s="286"/>
      <c r="J12" s="286"/>
      <c r="K12" s="286"/>
      <c r="L12" s="286"/>
      <c r="M12" s="286"/>
      <c r="N12" s="286"/>
      <c r="O12" s="286"/>
      <c r="P12" s="286"/>
      <c r="Q12" s="286"/>
      <c r="R12" s="286"/>
      <c r="S12" s="286"/>
      <c r="T12" s="286"/>
      <c r="U12" s="286"/>
      <c r="V12" s="286"/>
      <c r="W12" s="286"/>
      <c r="X12" s="286"/>
      <c r="Y12" s="286"/>
      <c r="Z12" s="286"/>
      <c r="AA12" s="287"/>
      <c r="AB12" s="31"/>
      <c r="AC12" s="3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row>
    <row r="16" ht="19.5" customHeight="1">
      <c r="E16" s="340"/>
      <c r="F16" s="360" t="s">
        <v>569</v>
      </c>
      <c r="G16" s="360"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c r="X16" s="364"/>
      <c r="Y16" s="161" t="str">
        <f t="shared" ref="Y16:AA16" si="4">+IFERROR(IF(COUNT(Y13:Y15),ROUND(SUM(Y13:Y15),0),""),"")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3" ref="F16"/>
    <hyperlink display="Total" location="'Shareholding Pattern'!F43" ref="G16"/>
  </hyperlinks>
  <printOptions/>
  <pageMargins bottom="0.75" footer="0.0" header="0.0" left="0.7" right="0.7" top="0.75"/>
  <pageSetup orientation="landscape"/>
  <drawing r:id="rId1"/>
</worksheet>
</file>

<file path=xl/worksheets/sheet4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9.57"/>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43"/>
    <col customWidth="1" hidden="1" min="29" max="29" width="5.43"/>
  </cols>
  <sheetData>
    <row r="1" hidden="1">
      <c r="I1" s="69">
        <v>5.0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9"/>
      <c r="B12" s="369"/>
      <c r="C12" s="369"/>
      <c r="D12" s="369"/>
      <c r="E12" s="284" t="s">
        <v>608</v>
      </c>
      <c r="F12" s="368" t="s">
        <v>609</v>
      </c>
      <c r="G12" s="286"/>
      <c r="H12" s="286"/>
      <c r="I12" s="286"/>
      <c r="J12" s="286"/>
      <c r="K12" s="286"/>
      <c r="L12" s="286"/>
      <c r="M12" s="286"/>
      <c r="N12" s="286"/>
      <c r="O12" s="286"/>
      <c r="P12" s="286"/>
      <c r="Q12" s="286"/>
      <c r="R12" s="286"/>
      <c r="S12" s="286"/>
      <c r="T12" s="286"/>
      <c r="U12" s="286"/>
      <c r="V12" s="286"/>
      <c r="W12" s="286"/>
      <c r="X12" s="286"/>
      <c r="Y12" s="286"/>
      <c r="Z12" s="286"/>
      <c r="AA12" s="287"/>
      <c r="AB12" s="369"/>
      <c r="AC12" s="369"/>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610</v>
      </c>
      <c r="H14" s="299"/>
      <c r="I14" s="299"/>
      <c r="J14" s="299"/>
      <c r="K14" s="299"/>
      <c r="L14" s="299"/>
      <c r="M14" s="299"/>
      <c r="N14" s="299"/>
      <c r="O14" s="299"/>
      <c r="P14" s="299"/>
      <c r="Q14" s="299"/>
      <c r="R14" s="299"/>
      <c r="S14" s="299"/>
      <c r="T14" s="299"/>
      <c r="U14" s="299"/>
      <c r="V14" s="299"/>
      <c r="W14" s="299"/>
      <c r="X14" s="299"/>
      <c r="Y14" s="299"/>
      <c r="Z14" s="299"/>
      <c r="AA14" s="300"/>
    </row>
    <row r="15" ht="24.75" customHeight="1">
      <c r="E15" s="85">
        <v>1.0</v>
      </c>
      <c r="F15" s="329" t="s">
        <v>611</v>
      </c>
      <c r="G15" s="302" t="s">
        <v>612</v>
      </c>
      <c r="H15" s="291">
        <v>138200.0</v>
      </c>
      <c r="I15" s="291"/>
      <c r="J15" s="291"/>
      <c r="K15" s="303">
        <f t="shared" ref="K15:K19" si="1">+IFERROR(IF(COUNT(H15:J15),ROUND(SUM(H15:J15),0),""),"")</f>
        <v>138200</v>
      </c>
      <c r="L15" s="244">
        <f>+IFERROR(IF(COUNT(K15),ROUND(K15/'Shareholding Pattern'!$L$78*100,2),""),"")</f>
        <v>1.38</v>
      </c>
      <c r="M15" s="295">
        <v>138200.0</v>
      </c>
      <c r="N15" s="295"/>
      <c r="O15" s="164">
        <f t="shared" ref="O15:O19" si="2">+IFERROR(IF(COUNT(M15:N15),ROUND(SUM(M15,N15),2),""),"")</f>
        <v>138200</v>
      </c>
      <c r="P15" s="244">
        <f>+IFERROR(IF(COUNT(O15),ROUND(O15/('Shareholding Pattern'!$P$79)*100,2),""),"")</f>
        <v>1.38</v>
      </c>
      <c r="Q15" s="291"/>
      <c r="R15" s="291"/>
      <c r="S15" s="303" t="str">
        <f t="shared" ref="S15:S19" si="3">+IFERROR(IF(COUNT(Q15:R15),ROUND(SUM(Q15:R15),0),""),"")</f>
        <v/>
      </c>
      <c r="T15" s="293">
        <f>+IFERROR(IF(COUNT(K15,S15),ROUND(SUM(S15,K15)/SUM('Shareholding Pattern'!$L$78,'Shareholding Pattern'!$T$78)*100,2),""),"")</f>
        <v>1.38</v>
      </c>
      <c r="U15" s="291"/>
      <c r="V15" s="293" t="str">
        <f t="shared" ref="V15:V19" si="4">+IFERROR(IF(COUNT(U15),ROUND(SUM(U15)/SUM(K15)*100,2),""),0)</f>
        <v/>
      </c>
      <c r="W15" s="291">
        <v>138200.0</v>
      </c>
      <c r="X15" s="304"/>
      <c r="Y15" s="291">
        <v>0.0</v>
      </c>
      <c r="Z15" s="291">
        <v>0.0</v>
      </c>
      <c r="AA15" s="291">
        <v>0.0</v>
      </c>
      <c r="AB15" s="288"/>
      <c r="AC15" s="288" t="str">
        <f t="shared" ref="AC15:AC19" si="5">SUM(#REF!)</f>
        <v>#REF!</v>
      </c>
    </row>
    <row r="16" ht="24.75" customHeight="1">
      <c r="E16" s="85">
        <v>2.0</v>
      </c>
      <c r="F16" s="329" t="s">
        <v>613</v>
      </c>
      <c r="G16" s="302" t="s">
        <v>614</v>
      </c>
      <c r="H16" s="291">
        <v>309164.0</v>
      </c>
      <c r="I16" s="291"/>
      <c r="J16" s="291"/>
      <c r="K16" s="303">
        <f t="shared" si="1"/>
        <v>309164</v>
      </c>
      <c r="L16" s="244">
        <f>+IFERROR(IF(COUNT(K16),ROUND(K16/'Shareholding Pattern'!$L$78*100,2),""),"")</f>
        <v>3.09</v>
      </c>
      <c r="M16" s="295">
        <v>309164.0</v>
      </c>
      <c r="N16" s="295"/>
      <c r="O16" s="164">
        <f t="shared" si="2"/>
        <v>309164</v>
      </c>
      <c r="P16" s="244">
        <f>+IFERROR(IF(COUNT(O16),ROUND(O16/('Shareholding Pattern'!$P$79)*100,2),""),"")</f>
        <v>3.09</v>
      </c>
      <c r="Q16" s="291"/>
      <c r="R16" s="291"/>
      <c r="S16" s="303" t="str">
        <f t="shared" si="3"/>
        <v/>
      </c>
      <c r="T16" s="293">
        <f>+IFERROR(IF(COUNT(K16,S16),ROUND(SUM(S16,K16)/SUM('Shareholding Pattern'!$L$78,'Shareholding Pattern'!$T$78)*100,2),""),"")</f>
        <v>3.09</v>
      </c>
      <c r="U16" s="291"/>
      <c r="V16" s="293" t="str">
        <f t="shared" si="4"/>
        <v/>
      </c>
      <c r="W16" s="291">
        <v>309164.0</v>
      </c>
      <c r="X16" s="304"/>
      <c r="Y16" s="291">
        <v>0.0</v>
      </c>
      <c r="Z16" s="291">
        <v>0.0</v>
      </c>
      <c r="AA16" s="291">
        <v>0.0</v>
      </c>
      <c r="AB16" s="288"/>
      <c r="AC16" s="288" t="str">
        <f t="shared" si="5"/>
        <v>#REF!</v>
      </c>
    </row>
    <row r="17" ht="24.75" customHeight="1">
      <c r="E17" s="85">
        <v>3.0</v>
      </c>
      <c r="F17" s="329" t="s">
        <v>615</v>
      </c>
      <c r="G17" s="302" t="s">
        <v>616</v>
      </c>
      <c r="H17" s="291">
        <v>121124.0</v>
      </c>
      <c r="I17" s="291"/>
      <c r="J17" s="291"/>
      <c r="K17" s="303">
        <f t="shared" si="1"/>
        <v>121124</v>
      </c>
      <c r="L17" s="244">
        <f>+IFERROR(IF(COUNT(K17),ROUND(K17/'Shareholding Pattern'!$L$78*100,2),""),"")</f>
        <v>1.21</v>
      </c>
      <c r="M17" s="295">
        <v>121124.0</v>
      </c>
      <c r="N17" s="295"/>
      <c r="O17" s="164">
        <f t="shared" si="2"/>
        <v>121124</v>
      </c>
      <c r="P17" s="244">
        <f>+IFERROR(IF(COUNT(O17),ROUND(O17/('Shareholding Pattern'!$P$79)*100,2),""),"")</f>
        <v>1.21</v>
      </c>
      <c r="Q17" s="291"/>
      <c r="R17" s="291"/>
      <c r="S17" s="303" t="str">
        <f t="shared" si="3"/>
        <v/>
      </c>
      <c r="T17" s="293">
        <f>+IFERROR(IF(COUNT(K17,S17),ROUND(SUM(S17,K17)/SUM('Shareholding Pattern'!$L$78,'Shareholding Pattern'!$T$78)*100,2),""),"")</f>
        <v>1.21</v>
      </c>
      <c r="U17" s="291"/>
      <c r="V17" s="293" t="str">
        <f t="shared" si="4"/>
        <v/>
      </c>
      <c r="W17" s="291">
        <v>121124.0</v>
      </c>
      <c r="X17" s="304"/>
      <c r="Y17" s="291">
        <v>0.0</v>
      </c>
      <c r="Z17" s="291">
        <v>0.0</v>
      </c>
      <c r="AA17" s="291">
        <v>0.0</v>
      </c>
      <c r="AB17" s="288"/>
      <c r="AC17" s="288" t="str">
        <f t="shared" si="5"/>
        <v>#REF!</v>
      </c>
    </row>
    <row r="18" ht="24.75" customHeight="1">
      <c r="E18" s="85">
        <v>4.0</v>
      </c>
      <c r="F18" s="329" t="s">
        <v>617</v>
      </c>
      <c r="G18" s="302" t="s">
        <v>618</v>
      </c>
      <c r="H18" s="291">
        <v>1310169.0</v>
      </c>
      <c r="I18" s="291"/>
      <c r="J18" s="291"/>
      <c r="K18" s="303">
        <f t="shared" si="1"/>
        <v>1310169</v>
      </c>
      <c r="L18" s="244">
        <f>+IFERROR(IF(COUNT(K18),ROUND(K18/'Shareholding Pattern'!$L$78*100,2),""),"")</f>
        <v>13.1</v>
      </c>
      <c r="M18" s="295">
        <v>1310169.0</v>
      </c>
      <c r="N18" s="295"/>
      <c r="O18" s="164">
        <f t="shared" si="2"/>
        <v>1310169</v>
      </c>
      <c r="P18" s="244">
        <f>+IFERROR(IF(COUNT(O18),ROUND(O18/('Shareholding Pattern'!$P$79)*100,2),""),"")</f>
        <v>13.1</v>
      </c>
      <c r="Q18" s="291"/>
      <c r="R18" s="291"/>
      <c r="S18" s="303" t="str">
        <f t="shared" si="3"/>
        <v/>
      </c>
      <c r="T18" s="293">
        <f>+IFERROR(IF(COUNT(K18,S18),ROUND(SUM(S18,K18)/SUM('Shareholding Pattern'!$L$78,'Shareholding Pattern'!$T$78)*100,2),""),"")</f>
        <v>13.1</v>
      </c>
      <c r="U18" s="291"/>
      <c r="V18" s="293" t="str">
        <f t="shared" si="4"/>
        <v/>
      </c>
      <c r="W18" s="291">
        <v>1310169.0</v>
      </c>
      <c r="X18" s="304"/>
      <c r="Y18" s="291">
        <v>0.0</v>
      </c>
      <c r="Z18" s="291">
        <v>0.0</v>
      </c>
      <c r="AA18" s="291">
        <v>0.0</v>
      </c>
      <c r="AB18" s="288"/>
      <c r="AC18" s="288" t="str">
        <f t="shared" si="5"/>
        <v>#REF!</v>
      </c>
    </row>
    <row r="19" ht="24.75" customHeight="1">
      <c r="E19" s="85">
        <v>5.0</v>
      </c>
      <c r="F19" s="329" t="s">
        <v>619</v>
      </c>
      <c r="G19" s="302" t="s">
        <v>620</v>
      </c>
      <c r="H19" s="291">
        <v>796613.0</v>
      </c>
      <c r="I19" s="291"/>
      <c r="J19" s="291"/>
      <c r="K19" s="303">
        <f t="shared" si="1"/>
        <v>796613</v>
      </c>
      <c r="L19" s="244">
        <f>+IFERROR(IF(COUNT(K19),ROUND(K19/'Shareholding Pattern'!$L$78*100,2),""),"")</f>
        <v>7.97</v>
      </c>
      <c r="M19" s="295">
        <v>796613.0</v>
      </c>
      <c r="N19" s="295"/>
      <c r="O19" s="164">
        <f t="shared" si="2"/>
        <v>796613</v>
      </c>
      <c r="P19" s="244">
        <f>+IFERROR(IF(COUNT(O19),ROUND(O19/('Shareholding Pattern'!$P$79)*100,2),""),"")</f>
        <v>7.97</v>
      </c>
      <c r="Q19" s="291"/>
      <c r="R19" s="291"/>
      <c r="S19" s="303" t="str">
        <f t="shared" si="3"/>
        <v/>
      </c>
      <c r="T19" s="293">
        <f>+IFERROR(IF(COUNT(K19,S19),ROUND(SUM(S19,K19)/SUM('Shareholding Pattern'!$L$78,'Shareholding Pattern'!$T$78)*100,2),""),"")</f>
        <v>7.97</v>
      </c>
      <c r="U19" s="291"/>
      <c r="V19" s="293" t="str">
        <f t="shared" si="4"/>
        <v/>
      </c>
      <c r="W19" s="291">
        <v>796613.0</v>
      </c>
      <c r="X19" s="304"/>
      <c r="Y19" s="291">
        <v>0.0</v>
      </c>
      <c r="Z19" s="291">
        <v>0.0</v>
      </c>
      <c r="AA19" s="291">
        <v>0.0</v>
      </c>
      <c r="AB19" s="288"/>
      <c r="AC19" s="288" t="str">
        <f t="shared" si="5"/>
        <v>#REF!</v>
      </c>
    </row>
    <row r="20" hidden="1">
      <c r="E20" s="305"/>
      <c r="F20" s="324"/>
      <c r="G20" s="324"/>
      <c r="H20" s="324"/>
      <c r="I20" s="324"/>
      <c r="J20" s="324"/>
      <c r="K20" s="324"/>
      <c r="L20" s="324"/>
      <c r="M20" s="324"/>
      <c r="N20" s="324"/>
      <c r="O20" s="324"/>
      <c r="P20" s="324"/>
      <c r="Q20" s="324"/>
      <c r="R20" s="324"/>
      <c r="S20" s="324"/>
      <c r="T20" s="324"/>
      <c r="U20" s="324"/>
      <c r="V20" s="324"/>
      <c r="W20" s="299"/>
      <c r="X20" s="299"/>
      <c r="Y20" s="299"/>
      <c r="Z20" s="299"/>
      <c r="AA20" s="300"/>
    </row>
    <row r="21" ht="19.5" customHeight="1">
      <c r="E21" s="340"/>
      <c r="F21" s="360" t="s">
        <v>569</v>
      </c>
      <c r="G21" s="360" t="s">
        <v>174</v>
      </c>
      <c r="H21" s="161">
        <f t="shared" ref="H21:K21" si="6">+IFERROR(IF(COUNT(H14:H20),ROUND(SUM(H14:H20),0),""),"")</f>
        <v>2675270</v>
      </c>
      <c r="I21" s="161" t="str">
        <f t="shared" si="6"/>
        <v/>
      </c>
      <c r="J21" s="161" t="str">
        <f t="shared" si="6"/>
        <v/>
      </c>
      <c r="K21" s="161">
        <f t="shared" si="6"/>
        <v>2675270</v>
      </c>
      <c r="L21" s="293">
        <f>+IFERROR(IF(COUNT(K21),ROUND(K21/'Shareholding Pattern'!$L$78*100,2),""),"")</f>
        <v>26.75</v>
      </c>
      <c r="M21" s="88">
        <f t="shared" ref="M21:O21" si="7">+IFERROR(IF(COUNT(M14:M20),ROUND(SUM(M14:M20),0),""),"")</f>
        <v>2675270</v>
      </c>
      <c r="N21" s="88" t="str">
        <f t="shared" si="7"/>
        <v/>
      </c>
      <c r="O21" s="88">
        <f t="shared" si="7"/>
        <v>2675270</v>
      </c>
      <c r="P21" s="293">
        <f>+IFERROR(IF(COUNT(O21),ROUND(O21/('Shareholding Pattern'!$P$79)*100,2),""),"")</f>
        <v>26.75</v>
      </c>
      <c r="Q21" s="161" t="str">
        <f t="shared" ref="Q21:S21" si="8">+IFERROR(IF(COUNT(Q14:Q20),ROUND(SUM(Q14:Q20),0),""),"")</f>
        <v/>
      </c>
      <c r="R21" s="161" t="str">
        <f t="shared" si="8"/>
        <v/>
      </c>
      <c r="S21" s="161" t="str">
        <f t="shared" si="8"/>
        <v/>
      </c>
      <c r="T21" s="293">
        <f>+IFERROR(IF(COUNT(K21,S21),ROUND(SUM(S21,K21)/SUM('Shareholding Pattern'!$L$78,'Shareholding Pattern'!$T$78)*100,2),""),"")</f>
        <v>26.75</v>
      </c>
      <c r="U21" s="161" t="str">
        <f>+IFERROR(IF(COUNT(U14:U20),ROUND(SUM(U14:U20),0),""),"")</f>
        <v/>
      </c>
      <c r="V21" s="293" t="str">
        <f>+IFERROR(IF(COUNT(U21),ROUND(SUM(U21)/SUM(K21)*100,2),""),0)</f>
        <v/>
      </c>
      <c r="W21" s="161">
        <f>+IFERROR(IF(COUNT(W14:W20),ROUND(SUM(W14:W20),0),""),"")</f>
        <v>2675270</v>
      </c>
      <c r="X21" s="364"/>
      <c r="Y21" s="161">
        <f t="shared" ref="Y21:AA21" si="9">+IFERROR(IF(COUNT(Y14:Y20),ROUND(SUM(Y14:Y20),0),""),"")</f>
        <v>0</v>
      </c>
      <c r="Z21" s="161">
        <f t="shared" si="9"/>
        <v>0</v>
      </c>
      <c r="AA21" s="161">
        <f t="shared" si="9"/>
        <v>0</v>
      </c>
    </row>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Z15:Z19">
      <formula1>K13</formula1>
    </dataValidation>
    <dataValidation type="decimal" operator="greaterThanOrEqual" allowBlank="1" showErrorMessage="1" sqref="H13:J13 M13:N13 Q13:R13 H15:J19 M15:N19 Q15:R19">
      <formula1>0.0</formula1>
    </dataValidation>
    <dataValidation type="custom" allowBlank="1" showInputMessage="1" showErrorMessage="1" prompt="[A-Z][A-Z][A-Z][A-Z][A-Z][0-9][0-9][0-9][0-9][A-Z]_x000a__x000a_In absence of PAN write : ZZZZZ9999Z" sqref="G13 G15:G19">
      <formula1>EQ(LEN(G13),(10))</formula1>
    </dataValidation>
    <dataValidation type="decimal" operator="lessThanOrEqual" allowBlank="1" showInputMessage="1" showErrorMessage="1" prompt="Sub-category (i) should be less than or equal to total number of shares." sqref="Y13 Y15:Y19">
      <formula1>K13</formula1>
    </dataValidation>
    <dataValidation type="decimal" operator="lessThanOrEqual" allowBlank="1" showInputMessage="1" showErrorMessage="1" prompt="Sub-category (iii) should be less than or equal to total number of shares." sqref="AA13 AA15:AA19">
      <formula1>K13</formula1>
    </dataValidation>
    <dataValidation type="decimal" operator="lessThanOrEqual" allowBlank="1" showErrorMessage="1" sqref="U13 U15:U19">
      <formula1>H13</formula1>
    </dataValidation>
    <dataValidation type="decimal" operator="lessThanOrEqual" allowBlank="1" showErrorMessage="1" sqref="W13 W15:W19">
      <formula1>K13</formula1>
    </dataValidation>
  </dataValidations>
  <hyperlinks>
    <hyperlink display="Click here to go back" location="'Shareholding Pattern'!F64" ref="F21"/>
    <hyperlink display="Total" location="'Shareholding Pattern'!F44" ref="G21"/>
  </hyperlinks>
  <printOptions/>
  <pageMargins bottom="0.75" footer="0.0" header="0.0" left="0.7" right="0.7" top="0.75"/>
  <pageSetup orientation="landscape"/>
  <drawing r:id="rId1"/>
</worksheet>
</file>

<file path=xl/worksheets/sheet4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57"/>
    <col customWidth="1" hidden="1" min="29" max="30" width="4.86"/>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9"/>
      <c r="B12" s="369"/>
      <c r="C12" s="369"/>
      <c r="D12" s="369"/>
      <c r="E12" s="284" t="s">
        <v>621</v>
      </c>
      <c r="F12" s="341" t="s">
        <v>302</v>
      </c>
      <c r="G12" s="286"/>
      <c r="H12" s="286"/>
      <c r="I12" s="286"/>
      <c r="J12" s="286"/>
      <c r="K12" s="286"/>
      <c r="L12" s="286"/>
      <c r="M12" s="286"/>
      <c r="N12" s="286"/>
      <c r="O12" s="286"/>
      <c r="P12" s="286"/>
      <c r="Q12" s="286"/>
      <c r="R12" s="286"/>
      <c r="S12" s="286"/>
      <c r="T12" s="286"/>
      <c r="U12" s="286"/>
      <c r="V12" s="286"/>
      <c r="W12" s="286"/>
      <c r="X12" s="286"/>
      <c r="Y12" s="286"/>
      <c r="Z12" s="286"/>
      <c r="AA12" s="287"/>
      <c r="AB12" s="369"/>
      <c r="AC12" s="369"/>
      <c r="AD12" s="369"/>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f>IF(SUM(H13:W13)&gt;0,1,0)</f>
        <v>0</v>
      </c>
      <c r="AD13" s="288">
        <f>SUM(AC15:AC65535)</f>
        <v>0</v>
      </c>
    </row>
    <row r="14" ht="24.75" customHeight="1">
      <c r="E14" s="298"/>
      <c r="F14" s="299"/>
      <c r="G14" s="363" t="s">
        <v>610</v>
      </c>
      <c r="H14" s="299"/>
      <c r="I14" s="299"/>
      <c r="J14" s="299"/>
      <c r="K14" s="299"/>
      <c r="L14" s="299"/>
      <c r="M14" s="299"/>
      <c r="N14" s="299"/>
      <c r="O14" s="299"/>
      <c r="P14" s="299"/>
      <c r="Q14" s="299"/>
      <c r="R14" s="299"/>
      <c r="S14" s="299"/>
      <c r="T14" s="299"/>
      <c r="U14" s="299"/>
      <c r="V14" s="299"/>
      <c r="W14" s="299"/>
      <c r="X14" s="299"/>
      <c r="Y14" s="299"/>
      <c r="Z14" s="299"/>
      <c r="AA14" s="300"/>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row>
    <row r="16" ht="19.5" customHeight="1">
      <c r="E16" s="340"/>
      <c r="F16" s="360" t="s">
        <v>569</v>
      </c>
      <c r="G16" s="360"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c r="X16" s="364"/>
      <c r="Y16" s="161" t="str">
        <f t="shared" ref="Y16:AA16" si="4">+IFERROR(IF(COUNT(Y13:Y15),ROUND(SUM(Y13:Y15),0),""),"")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8" ref="F16"/>
    <hyperlink display="Total" location="'Shareholding Pattern'!F45" ref="G16"/>
  </hyperlinks>
  <printOptions/>
  <pageMargins bottom="0.75" footer="0.0" header="0.0" left="0.7" right="0.7" top="0.75"/>
  <pageSetup orientation="landscape"/>
  <drawing r:id="rId1"/>
</worksheet>
</file>

<file path=xl/worksheets/sheet4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row>
    <row r="10" ht="31.5" customHeight="1">
      <c r="E10" s="77"/>
      <c r="F10" s="77"/>
      <c r="G10" s="77"/>
      <c r="H10" s="77"/>
      <c r="I10" s="77"/>
      <c r="J10" s="77"/>
      <c r="K10" s="77"/>
      <c r="L10" s="77"/>
      <c r="M10" s="283" t="s">
        <v>193</v>
      </c>
      <c r="N10" s="3"/>
      <c r="O10" s="4"/>
      <c r="P10" s="78" t="s">
        <v>194</v>
      </c>
      <c r="Q10" s="77"/>
      <c r="R10" s="77"/>
      <c r="S10" s="77"/>
      <c r="T10" s="77"/>
      <c r="U10" s="79"/>
      <c r="V10" s="80"/>
      <c r="W10" s="77"/>
      <c r="X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row>
    <row r="12" ht="18.75" customHeight="1">
      <c r="E12" s="284" t="s">
        <v>584</v>
      </c>
      <c r="F12" s="341" t="s">
        <v>622</v>
      </c>
      <c r="G12" s="286"/>
      <c r="H12" s="286"/>
      <c r="I12" s="286"/>
      <c r="J12" s="286"/>
      <c r="K12" s="286"/>
      <c r="L12" s="286"/>
      <c r="M12" s="286"/>
      <c r="N12" s="286"/>
      <c r="O12" s="286"/>
      <c r="P12" s="286"/>
      <c r="Q12" s="286"/>
      <c r="R12" s="286"/>
      <c r="S12" s="286"/>
      <c r="T12" s="286"/>
      <c r="U12" s="286"/>
      <c r="V12" s="286"/>
      <c r="W12" s="286"/>
      <c r="X12" s="287"/>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88"/>
      <c r="Z13" s="288"/>
      <c r="AA13" s="288"/>
      <c r="AB13" s="288"/>
      <c r="AC13" s="288">
        <f>IF(SUM(H13:W13)&gt;0,1,0)</f>
        <v>0</v>
      </c>
      <c r="AD13" s="288">
        <f>SUM(AC15:AC65535)</f>
        <v>0</v>
      </c>
    </row>
    <row r="14" ht="24.75" customHeight="1">
      <c r="E14" s="298"/>
      <c r="F14" s="299"/>
      <c r="G14" s="370" t="s">
        <v>563</v>
      </c>
      <c r="H14" s="299"/>
      <c r="I14" s="299"/>
      <c r="J14" s="299"/>
      <c r="K14" s="299"/>
      <c r="L14" s="299"/>
      <c r="M14" s="299"/>
      <c r="N14" s="299"/>
      <c r="O14" s="299"/>
      <c r="P14" s="299"/>
      <c r="Q14" s="299"/>
      <c r="R14" s="299"/>
      <c r="S14" s="299"/>
      <c r="T14" s="299"/>
      <c r="U14" s="299"/>
      <c r="V14" s="299"/>
      <c r="W14" s="299"/>
      <c r="X14" s="300"/>
    </row>
    <row r="15" ht="24.75" hidden="1" customHeight="1">
      <c r="E15" s="305"/>
      <c r="F15" s="324"/>
      <c r="G15" s="324"/>
      <c r="H15" s="324"/>
      <c r="I15" s="324"/>
      <c r="J15" s="324"/>
      <c r="K15" s="324"/>
      <c r="L15" s="324"/>
      <c r="M15" s="324"/>
      <c r="N15" s="324"/>
      <c r="O15" s="324"/>
      <c r="P15" s="324"/>
      <c r="Q15" s="324"/>
      <c r="R15" s="324"/>
      <c r="S15" s="324"/>
      <c r="T15" s="324"/>
      <c r="U15" s="324"/>
      <c r="V15" s="324"/>
      <c r="W15" s="300"/>
    </row>
    <row r="16" ht="19.5" customHeight="1">
      <c r="E16" s="340"/>
      <c r="F16" s="360" t="s">
        <v>174</v>
      </c>
      <c r="G16" s="360"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4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9.14"/>
    <col customWidth="1" hidden="1" min="29" max="29" width="3.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c r="E12" s="284" t="s">
        <v>623</v>
      </c>
      <c r="F12" s="368" t="s">
        <v>343</v>
      </c>
      <c r="G12" s="286"/>
      <c r="H12" s="286"/>
      <c r="I12" s="286"/>
      <c r="J12" s="286"/>
      <c r="K12" s="286"/>
      <c r="L12" s="286"/>
      <c r="M12" s="286"/>
      <c r="N12" s="286"/>
      <c r="O12" s="286"/>
      <c r="P12" s="286"/>
      <c r="Q12" s="286"/>
      <c r="R12" s="286"/>
      <c r="S12" s="286"/>
      <c r="T12" s="286"/>
      <c r="U12" s="286"/>
      <c r="V12" s="286"/>
      <c r="W12" s="286"/>
      <c r="X12" s="286"/>
      <c r="Y12" s="286"/>
      <c r="Z12" s="286"/>
      <c r="AA12" s="287"/>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04"/>
      <c r="Y13" s="291"/>
      <c r="Z13" s="291"/>
      <c r="AA13" s="291"/>
      <c r="AB13" s="288"/>
      <c r="AC13" s="288" t="str">
        <f>SUM(#REF!)</f>
        <v>#REF!</v>
      </c>
    </row>
    <row r="14" ht="24.75" customHeight="1">
      <c r="E14" s="298"/>
      <c r="F14" s="299"/>
      <c r="G14" s="363" t="s">
        <v>563</v>
      </c>
      <c r="H14" s="299"/>
      <c r="I14" s="299"/>
      <c r="J14" s="299"/>
      <c r="K14" s="299"/>
      <c r="L14" s="299"/>
      <c r="M14" s="299"/>
      <c r="N14" s="299"/>
      <c r="O14" s="299"/>
      <c r="P14" s="299"/>
      <c r="Q14" s="299"/>
      <c r="R14" s="299"/>
      <c r="S14" s="299"/>
      <c r="T14" s="299"/>
      <c r="U14" s="299"/>
      <c r="V14" s="299"/>
      <c r="W14" s="299"/>
      <c r="X14" s="299"/>
      <c r="Y14" s="299"/>
      <c r="Z14" s="299"/>
      <c r="AA14" s="300"/>
    </row>
    <row r="15" hidden="1">
      <c r="E15" s="305"/>
      <c r="F15" s="324"/>
      <c r="G15" s="324"/>
      <c r="H15" s="324"/>
      <c r="I15" s="324"/>
      <c r="J15" s="324"/>
      <c r="K15" s="324"/>
      <c r="L15" s="324"/>
      <c r="M15" s="324"/>
      <c r="N15" s="324"/>
      <c r="O15" s="324"/>
      <c r="P15" s="324"/>
      <c r="Q15" s="324"/>
      <c r="R15" s="324"/>
      <c r="S15" s="324"/>
      <c r="T15" s="324"/>
      <c r="U15" s="324"/>
      <c r="V15" s="324"/>
      <c r="W15" s="299"/>
      <c r="X15" s="299"/>
      <c r="Y15" s="299"/>
      <c r="Z15" s="299"/>
      <c r="AA15" s="300"/>
    </row>
    <row r="16" ht="19.5" customHeight="1">
      <c r="E16" s="340"/>
      <c r="F16" s="360" t="s">
        <v>569</v>
      </c>
      <c r="G16" s="360"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c r="X16" s="364"/>
      <c r="Y16" s="161" t="str">
        <f t="shared" ref="Y16:AA16" si="4">+IFERROR(IF(COUNT(Y13:Y15),ROUND(SUM(Y13:Y15),0),""),"")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8" ref="F16"/>
    <hyperlink display="Total" location="'Shareholding Pattern'!F47" ref="G16"/>
  </hyperlinks>
  <printOptions/>
  <pageMargins bottom="0.75" footer="0.0" header="0.0" left="0.7" right="0.7" top="0.75"/>
  <pageSetup orientation="landscape"/>
  <drawing r:id="rId1"/>
</worksheet>
</file>

<file path=xl/worksheets/sheet5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min="2" max="2" width="2.14"/>
    <col customWidth="1" min="3" max="3" width="2.0"/>
    <col customWidth="1" min="4" max="4" width="7.14"/>
    <col customWidth="1" min="5" max="5" width="42.86"/>
    <col customWidth="1" min="6" max="6" width="46.57"/>
    <col customWidth="1" min="7" max="7" width="40.0"/>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1.86"/>
    <col customWidth="1" hidden="1" min="32" max="54" width="2.57"/>
  </cols>
  <sheetData>
    <row r="1" hidden="1">
      <c r="I1" s="69">
        <v>4.0</v>
      </c>
      <c r="J1" s="69">
        <v>0.0</v>
      </c>
      <c r="AE1" s="69" t="s">
        <v>531</v>
      </c>
      <c r="AF1" s="69" t="s">
        <v>427</v>
      </c>
      <c r="AG1" s="69" t="s">
        <v>560</v>
      </c>
      <c r="AH1" s="69" t="s">
        <v>533</v>
      </c>
      <c r="AI1" s="69" t="s">
        <v>553</v>
      </c>
      <c r="AJ1" s="69" t="s">
        <v>624</v>
      </c>
      <c r="AK1" s="69" t="s">
        <v>625</v>
      </c>
      <c r="AL1" s="69" t="s">
        <v>527</v>
      </c>
      <c r="AM1" s="69" t="s">
        <v>626</v>
      </c>
      <c r="AN1" s="69" t="s">
        <v>627</v>
      </c>
      <c r="AO1" s="69" t="s">
        <v>418</v>
      </c>
      <c r="AP1" s="69" t="s">
        <v>628</v>
      </c>
      <c r="AQ1" s="69" t="s">
        <v>525</v>
      </c>
      <c r="AR1" s="69" t="s">
        <v>629</v>
      </c>
      <c r="AS1" s="69" t="s">
        <v>630</v>
      </c>
      <c r="AT1" s="69" t="s">
        <v>559</v>
      </c>
      <c r="AU1" s="69" t="s">
        <v>631</v>
      </c>
      <c r="AV1" s="69" t="s">
        <v>632</v>
      </c>
      <c r="AW1" s="69" t="s">
        <v>633</v>
      </c>
      <c r="AX1" s="69" t="s">
        <v>555</v>
      </c>
      <c r="AY1" s="69" t="s">
        <v>532</v>
      </c>
      <c r="AZ1" s="69" t="s">
        <v>526</v>
      </c>
      <c r="BA1" s="69" t="s">
        <v>524</v>
      </c>
      <c r="BB1" s="69" t="s">
        <v>634</v>
      </c>
    </row>
    <row r="2" ht="15.0" hidden="1" customHeight="1">
      <c r="E2" s="69" t="s">
        <v>635</v>
      </c>
      <c r="F2" s="69" t="s">
        <v>535</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146</v>
      </c>
      <c r="Z2" s="69" t="s">
        <v>467</v>
      </c>
      <c r="AA2" s="69" t="s">
        <v>147</v>
      </c>
      <c r="AB2" s="69" t="s">
        <v>148</v>
      </c>
      <c r="AC2" s="69" t="s">
        <v>149</v>
      </c>
    </row>
    <row r="3" hidden="1">
      <c r="I3" s="69">
        <f t="shared" ref="I3:M3" si="1">+IFERROR(IF(COUNT(I13:I19),ROUND(SUMIF($F$13:I19,"Category",I13:I19),0),""),"")</f>
        <v>105</v>
      </c>
      <c r="J3" s="69">
        <f t="shared" si="1"/>
        <v>277222</v>
      </c>
      <c r="K3" s="69" t="str">
        <f t="shared" si="1"/>
        <v/>
      </c>
      <c r="L3" s="69" t="str">
        <f t="shared" si="1"/>
        <v/>
      </c>
      <c r="M3" s="69">
        <f t="shared" si="1"/>
        <v>277222</v>
      </c>
      <c r="N3" s="69">
        <f>+IFERROR(IF(COUNT(N13:N19),ROUND(SUMIF($F$13:N19,"Category",N13:N19),2),""),"")</f>
        <v>2.77</v>
      </c>
      <c r="O3" s="69">
        <f t="shared" ref="O3:Q3" si="2">+IFERROR(IF(COUNT(O13:O19),ROUND(SUMIF($F$13:O19,"Category",O13:O19),0),""),"")</f>
        <v>277222</v>
      </c>
      <c r="P3" s="69" t="str">
        <f t="shared" si="2"/>
        <v/>
      </c>
      <c r="Q3" s="69">
        <f t="shared" si="2"/>
        <v>277222</v>
      </c>
      <c r="R3" s="69">
        <f>+IFERROR(IF(COUNT(R13:R19),ROUND(SUMIF($F$13:R19,"Category",R13:R19),2),""),"")</f>
        <v>2.77</v>
      </c>
      <c r="S3" s="69" t="str">
        <f t="shared" ref="S3:U3" si="3">+IFERROR(IF(COUNT(S13:S19),ROUND(SUMIF($F$13:S19,"Category",S13:S19),0),""),"")</f>
        <v/>
      </c>
      <c r="T3" s="69" t="str">
        <f t="shared" si="3"/>
        <v/>
      </c>
      <c r="U3" s="69" t="str">
        <f t="shared" si="3"/>
        <v/>
      </c>
      <c r="V3" s="69">
        <f>+IFERROR(IF(COUNT(V13:V19),ROUND(SUMIF($F$13:V19,"Category",V13:V19),2),""),"")</f>
        <v>2.77</v>
      </c>
      <c r="W3" s="69" t="str">
        <f>+IFERROR(IF(COUNT(W13:W19),ROUND(SUMIF($F$13:W19,"Category",W13:W19),0),""),"")</f>
        <v/>
      </c>
      <c r="X3" s="69" t="str">
        <f>+IFERROR(IF(COUNT(X13:X19),ROUND(SUMIF($F$13:X19,"Category",X13:X19),2),""),"")</f>
        <v/>
      </c>
      <c r="Y3" s="69">
        <f>+IFERROR(IF(COUNT(Y13:Y19),ROUND(SUMIF($F$13:Y19,"Category",Y13:Y19),0),""),"")</f>
        <v>277022</v>
      </c>
    </row>
    <row r="4" hidden="1"/>
    <row r="5" hidden="1"/>
    <row r="6" hidden="1"/>
    <row r="9" ht="29.25" customHeight="1">
      <c r="D9" s="78" t="s">
        <v>471</v>
      </c>
      <c r="E9" s="78" t="s">
        <v>539</v>
      </c>
      <c r="F9" s="78" t="s">
        <v>594</v>
      </c>
      <c r="G9" s="78" t="s">
        <v>472</v>
      </c>
      <c r="H9" s="78" t="s">
        <v>473</v>
      </c>
      <c r="I9" s="78" t="s">
        <v>540</v>
      </c>
      <c r="J9" s="78" t="s">
        <v>155</v>
      </c>
      <c r="K9" s="78" t="s">
        <v>156</v>
      </c>
      <c r="L9" s="78" t="s">
        <v>157</v>
      </c>
      <c r="M9" s="78" t="s">
        <v>158</v>
      </c>
      <c r="N9" s="78" t="s">
        <v>159</v>
      </c>
      <c r="O9" s="283" t="s">
        <v>192</v>
      </c>
      <c r="P9" s="3"/>
      <c r="Q9" s="3"/>
      <c r="R9" s="4"/>
      <c r="S9" s="78" t="s">
        <v>161</v>
      </c>
      <c r="T9" s="78" t="s">
        <v>162</v>
      </c>
      <c r="U9" s="78" t="s">
        <v>163</v>
      </c>
      <c r="V9" s="78" t="s">
        <v>522</v>
      </c>
      <c r="W9" s="121" t="s">
        <v>165</v>
      </c>
      <c r="X9" s="122"/>
      <c r="Y9" s="78" t="s">
        <v>167</v>
      </c>
      <c r="Z9" s="78" t="s">
        <v>467</v>
      </c>
      <c r="AA9" s="125" t="s">
        <v>168</v>
      </c>
      <c r="AB9" s="9"/>
      <c r="AC9" s="10"/>
      <c r="AV9" s="69" t="s">
        <v>539</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7"/>
      <c r="Z10" s="77"/>
      <c r="AA10" s="76" t="s">
        <v>171</v>
      </c>
      <c r="AB10" s="3"/>
      <c r="AC10" s="4"/>
      <c r="AV10" s="69" t="s">
        <v>541</v>
      </c>
    </row>
    <row r="1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1"/>
      <c r="Z11" s="81"/>
      <c r="AA11" s="83" t="s">
        <v>177</v>
      </c>
      <c r="AB11" s="83" t="s">
        <v>178</v>
      </c>
      <c r="AC11" s="83" t="s">
        <v>179</v>
      </c>
    </row>
    <row r="12" ht="24.75" customHeight="1">
      <c r="D12" s="284" t="s">
        <v>636</v>
      </c>
      <c r="E12" s="341" t="s">
        <v>218</v>
      </c>
      <c r="F12" s="343"/>
      <c r="G12" s="343"/>
      <c r="H12" s="286"/>
      <c r="I12" s="286"/>
      <c r="J12" s="286"/>
      <c r="K12" s="286"/>
      <c r="L12" s="286"/>
      <c r="M12" s="286"/>
      <c r="N12" s="286"/>
      <c r="O12" s="286"/>
      <c r="P12" s="286"/>
      <c r="Q12" s="286"/>
      <c r="R12" s="286"/>
      <c r="S12" s="286"/>
      <c r="T12" s="286"/>
      <c r="U12" s="286"/>
      <c r="V12" s="286"/>
      <c r="W12" s="286"/>
      <c r="X12" s="286"/>
      <c r="Y12" s="286"/>
      <c r="Z12" s="286"/>
      <c r="AA12" s="286"/>
      <c r="AB12" s="286"/>
      <c r="AC12" s="287"/>
      <c r="AG12" s="288"/>
    </row>
    <row r="13" hidden="1">
      <c r="A13" s="288"/>
      <c r="B13" s="288"/>
      <c r="C13" s="288"/>
      <c r="D13" s="289"/>
      <c r="E13" s="345"/>
      <c r="F13" s="345"/>
      <c r="G13" s="371"/>
      <c r="H13" s="289"/>
      <c r="I13" s="290"/>
      <c r="J13" s="290"/>
      <c r="K13" s="291"/>
      <c r="L13" s="291"/>
      <c r="M13" s="292" t="str">
        <f>+IFERROR(IF(COUNT(J13:L13),ROUND(SUM(J13:L13),0),""),"")</f>
        <v/>
      </c>
      <c r="N13" s="293" t="str">
        <f>+IFERROR(IF(COUNT(M13),ROUND(M13/'Shareholding Pattern'!$L$78*100,2),""),"")</f>
        <v/>
      </c>
      <c r="O13" s="367" t="str">
        <f>IF(J13="","",J13)</f>
        <v/>
      </c>
      <c r="P13" s="291"/>
      <c r="Q13" s="292" t="str">
        <f>+IFERROR(IF(COUNT(O13:P13),ROUND(SUM(O13,P13),2),""),"")</f>
        <v/>
      </c>
      <c r="R13" s="293" t="str">
        <f>+IFERROR(IF(COUNT(Q13),ROUND(Q13/('Shareholding Pattern'!$P$79)*100,2),""),"")</f>
        <v/>
      </c>
      <c r="S13" s="291"/>
      <c r="T13" s="291"/>
      <c r="U13" s="296" t="str">
        <f>+IFERROR(IF(COUNT(S13:T13),ROUND(SUM(S13:T13),0),""),"")</f>
        <v/>
      </c>
      <c r="V13" s="293" t="str">
        <f>+IFERROR(IF(COUNT(M13,U13),ROUND(SUM(U13,M13)/SUM('Shareholding Pattern'!$L$78,'Shareholding Pattern'!$T$78)*100,2),""),"")</f>
        <v/>
      </c>
      <c r="W13" s="291"/>
      <c r="X13" s="293" t="str">
        <f>+IFERROR(IF(COUNT(W13),ROUND(SUM(W13)/SUM(M13)*100,2),""),0)</f>
        <v/>
      </c>
      <c r="Y13" s="291"/>
      <c r="Z13" s="304"/>
      <c r="AA13" s="291"/>
      <c r="AB13" s="291"/>
      <c r="AC13" s="291"/>
      <c r="AD13" s="288">
        <f>IF(SUM(H13:Y13)&gt;0,1,0)</f>
        <v>0</v>
      </c>
      <c r="AE13" s="288"/>
      <c r="AF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row>
    <row r="14" ht="24.75" customHeight="1">
      <c r="D14" s="298"/>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300"/>
    </row>
    <row r="15" ht="24.75" customHeight="1">
      <c r="D15" s="289">
        <v>1.0</v>
      </c>
      <c r="E15" s="351" t="s">
        <v>630</v>
      </c>
      <c r="F15" s="351" t="s">
        <v>539</v>
      </c>
      <c r="G15" s="371"/>
      <c r="H15" s="372"/>
      <c r="I15" s="291">
        <v>3.0</v>
      </c>
      <c r="J15" s="291">
        <v>46875.0</v>
      </c>
      <c r="K15" s="291"/>
      <c r="L15" s="291"/>
      <c r="M15" s="303">
        <f t="shared" ref="M15:M18" si="4">+IFERROR(IF(COUNT(J15:L15),ROUND(SUM(J15:L15),0),""),"")</f>
        <v>46875</v>
      </c>
      <c r="N15" s="244">
        <f>+IFERROR(IF(COUNT(M15),ROUND(M15/'Shareholding Pattern'!$L$78*100,2),""),"")</f>
        <v>0.47</v>
      </c>
      <c r="O15" s="291">
        <v>46875.0</v>
      </c>
      <c r="P15" s="291"/>
      <c r="Q15" s="303">
        <f t="shared" ref="Q15:Q18" si="5">+IFERROR(IF(COUNT(O15:P15),ROUND(SUM(O15,P15),2),""),"")</f>
        <v>46875</v>
      </c>
      <c r="R15" s="244">
        <f>+IFERROR(IF(COUNT(Q15),ROUND(Q15/('Shareholding Pattern'!$P$79)*100,2),""),"")</f>
        <v>0.47</v>
      </c>
      <c r="S15" s="291"/>
      <c r="T15" s="291"/>
      <c r="U15" s="303" t="str">
        <f t="shared" ref="U15:U18" si="6">+IFERROR(IF(COUNT(S15:T15),ROUND(SUM(S15:T15),0),""),"")</f>
        <v/>
      </c>
      <c r="V15" s="293">
        <f>+IFERROR(IF(COUNT(M15,U15),ROUND(SUM(U15,M15)/SUM('Shareholding Pattern'!$L$78,'Shareholding Pattern'!$T$78)*100,2),""),"")</f>
        <v>0.47</v>
      </c>
      <c r="W15" s="291"/>
      <c r="X15" s="293" t="str">
        <f t="shared" ref="X15:X18" si="7">+IFERROR(IF(COUNT(W15),ROUND(SUM(W15)/SUM(M15)*100,2),""),0)</f>
        <v/>
      </c>
      <c r="Y15" s="291">
        <v>46875.0</v>
      </c>
      <c r="Z15" s="304"/>
      <c r="AA15" s="291">
        <v>0.0</v>
      </c>
      <c r="AB15" s="291">
        <v>0.0</v>
      </c>
      <c r="AC15" s="291">
        <v>0.0</v>
      </c>
    </row>
    <row r="16" ht="24.75" customHeight="1">
      <c r="D16" s="289">
        <v>2.0</v>
      </c>
      <c r="E16" s="351" t="s">
        <v>624</v>
      </c>
      <c r="F16" s="351" t="s">
        <v>539</v>
      </c>
      <c r="G16" s="371"/>
      <c r="H16" s="372"/>
      <c r="I16" s="291">
        <v>2.0</v>
      </c>
      <c r="J16" s="291">
        <v>200.0</v>
      </c>
      <c r="K16" s="291"/>
      <c r="L16" s="291"/>
      <c r="M16" s="303">
        <f t="shared" si="4"/>
        <v>200</v>
      </c>
      <c r="N16" s="244">
        <f>+IFERROR(IF(COUNT(M16),ROUND(M16/'Shareholding Pattern'!$L$78*100,2),""),"")</f>
        <v>0</v>
      </c>
      <c r="O16" s="291">
        <v>200.0</v>
      </c>
      <c r="P16" s="291"/>
      <c r="Q16" s="303">
        <f t="shared" si="5"/>
        <v>200</v>
      </c>
      <c r="R16" s="244">
        <f>+IFERROR(IF(COUNT(Q16),ROUND(Q16/('Shareholding Pattern'!$P$79)*100,2),""),"")</f>
        <v>0</v>
      </c>
      <c r="S16" s="291"/>
      <c r="T16" s="291"/>
      <c r="U16" s="303" t="str">
        <f t="shared" si="6"/>
        <v/>
      </c>
      <c r="V16" s="293">
        <f>+IFERROR(IF(COUNT(M16,U16),ROUND(SUM(U16,M16)/SUM('Shareholding Pattern'!$L$78,'Shareholding Pattern'!$T$78)*100,2),""),"")</f>
        <v>0</v>
      </c>
      <c r="W16" s="291"/>
      <c r="X16" s="293" t="str">
        <f t="shared" si="7"/>
        <v/>
      </c>
      <c r="Y16" s="291">
        <v>0.0</v>
      </c>
      <c r="Z16" s="304"/>
      <c r="AA16" s="291">
        <v>0.0</v>
      </c>
      <c r="AB16" s="291">
        <v>0.0</v>
      </c>
      <c r="AC16" s="291">
        <v>0.0</v>
      </c>
    </row>
    <row r="17" ht="24.75" customHeight="1">
      <c r="D17" s="289">
        <v>3.0</v>
      </c>
      <c r="E17" s="351" t="s">
        <v>560</v>
      </c>
      <c r="F17" s="351" t="s">
        <v>539</v>
      </c>
      <c r="G17" s="371"/>
      <c r="H17" s="372"/>
      <c r="I17" s="291">
        <v>30.0</v>
      </c>
      <c r="J17" s="291">
        <v>103270.0</v>
      </c>
      <c r="K17" s="291"/>
      <c r="L17" s="291"/>
      <c r="M17" s="303">
        <f t="shared" si="4"/>
        <v>103270</v>
      </c>
      <c r="N17" s="244">
        <f>+IFERROR(IF(COUNT(M17),ROUND(M17/'Shareholding Pattern'!$L$78*100,2),""),"")</f>
        <v>1.03</v>
      </c>
      <c r="O17" s="291">
        <v>103270.0</v>
      </c>
      <c r="P17" s="291"/>
      <c r="Q17" s="303">
        <f t="shared" si="5"/>
        <v>103270</v>
      </c>
      <c r="R17" s="244">
        <f>+IFERROR(IF(COUNT(Q17),ROUND(Q17/('Shareholding Pattern'!$P$79)*100,2),""),"")</f>
        <v>1.03</v>
      </c>
      <c r="S17" s="291"/>
      <c r="T17" s="291"/>
      <c r="U17" s="303" t="str">
        <f t="shared" si="6"/>
        <v/>
      </c>
      <c r="V17" s="293">
        <f>+IFERROR(IF(COUNT(M17,U17),ROUND(SUM(U17,M17)/SUM('Shareholding Pattern'!$L$78,'Shareholding Pattern'!$T$78)*100,2),""),"")</f>
        <v>1.03</v>
      </c>
      <c r="W17" s="291"/>
      <c r="X17" s="293" t="str">
        <f t="shared" si="7"/>
        <v/>
      </c>
      <c r="Y17" s="291">
        <v>103270.0</v>
      </c>
      <c r="Z17" s="304"/>
      <c r="AA17" s="291">
        <v>0.0</v>
      </c>
      <c r="AB17" s="291">
        <v>0.0</v>
      </c>
      <c r="AC17" s="291">
        <v>0.0</v>
      </c>
    </row>
    <row r="18" ht="24.75" customHeight="1">
      <c r="D18" s="289">
        <v>4.0</v>
      </c>
      <c r="E18" s="351" t="s">
        <v>525</v>
      </c>
      <c r="F18" s="351" t="s">
        <v>539</v>
      </c>
      <c r="G18" s="371"/>
      <c r="H18" s="372"/>
      <c r="I18" s="291">
        <v>70.0</v>
      </c>
      <c r="J18" s="291">
        <v>126877.0</v>
      </c>
      <c r="K18" s="291"/>
      <c r="L18" s="291"/>
      <c r="M18" s="303">
        <f t="shared" si="4"/>
        <v>126877</v>
      </c>
      <c r="N18" s="244">
        <f>+IFERROR(IF(COUNT(M18),ROUND(M18/'Shareholding Pattern'!$L$78*100,2),""),"")</f>
        <v>1.27</v>
      </c>
      <c r="O18" s="291">
        <v>126877.0</v>
      </c>
      <c r="P18" s="291"/>
      <c r="Q18" s="303">
        <f t="shared" si="5"/>
        <v>126877</v>
      </c>
      <c r="R18" s="244">
        <f>+IFERROR(IF(COUNT(Q18),ROUND(Q18/('Shareholding Pattern'!$P$79)*100,2),""),"")</f>
        <v>1.27</v>
      </c>
      <c r="S18" s="291"/>
      <c r="T18" s="291"/>
      <c r="U18" s="303" t="str">
        <f t="shared" si="6"/>
        <v/>
      </c>
      <c r="V18" s="293">
        <f>+IFERROR(IF(COUNT(M18,U18),ROUND(SUM(U18,M18)/SUM('Shareholding Pattern'!$L$78,'Shareholding Pattern'!$T$78)*100,2),""),"")</f>
        <v>1.27</v>
      </c>
      <c r="W18" s="291"/>
      <c r="X18" s="293" t="str">
        <f t="shared" si="7"/>
        <v/>
      </c>
      <c r="Y18" s="291">
        <v>126877.0</v>
      </c>
      <c r="Z18" s="304"/>
      <c r="AA18" s="291">
        <v>0.0</v>
      </c>
      <c r="AB18" s="291">
        <v>0.0</v>
      </c>
      <c r="AC18" s="291">
        <v>0.0</v>
      </c>
    </row>
    <row r="19" hidden="1">
      <c r="D19" s="298"/>
      <c r="E19" s="31"/>
      <c r="F19" s="31"/>
      <c r="G19" s="31"/>
      <c r="H19" s="31"/>
      <c r="I19" s="31"/>
      <c r="J19" s="31"/>
      <c r="K19" s="37"/>
      <c r="L19" s="37"/>
      <c r="M19" s="31"/>
      <c r="N19" s="31"/>
      <c r="O19" s="37"/>
      <c r="P19" s="37"/>
      <c r="Q19" s="31"/>
      <c r="R19" s="31"/>
      <c r="S19" s="31"/>
      <c r="T19" s="31"/>
      <c r="U19" s="31"/>
      <c r="V19" s="31"/>
      <c r="W19" s="37"/>
      <c r="X19" s="31"/>
      <c r="Y19" s="299"/>
      <c r="Z19" s="299"/>
      <c r="AA19" s="299"/>
      <c r="AB19" s="299"/>
      <c r="AC19" s="300"/>
    </row>
    <row r="20" ht="24.75" customHeight="1">
      <c r="D20" s="354"/>
      <c r="E20" s="356"/>
      <c r="F20" s="356"/>
      <c r="G20" s="355" t="s">
        <v>569</v>
      </c>
      <c r="H20" s="355" t="s">
        <v>174</v>
      </c>
      <c r="I20" s="161">
        <f t="shared" ref="I20:M20" si="8">+IFERROR(IF(COUNT(I13:I19),ROUND(SUMIF($F$13:I19,"Category",I13:I19),0),""),"")</f>
        <v>105</v>
      </c>
      <c r="J20" s="161">
        <f t="shared" si="8"/>
        <v>277222</v>
      </c>
      <c r="K20" s="161" t="str">
        <f t="shared" si="8"/>
        <v/>
      </c>
      <c r="L20" s="161" t="str">
        <f t="shared" si="8"/>
        <v/>
      </c>
      <c r="M20" s="161">
        <f t="shared" si="8"/>
        <v>277222</v>
      </c>
      <c r="N20" s="293">
        <f>+IFERROR(IF(COUNT(N13:N19),ROUND(SUMIF($F$13:N19,"Category",N13:N19),2),""),"")</f>
        <v>2.77</v>
      </c>
      <c r="O20" s="88">
        <f t="shared" ref="O20:Q20" si="9">+IFERROR(IF(COUNT(O13:O19),ROUND(SUMIF($F$13:O19,"Category",O13:O19),0),""),"")</f>
        <v>277222</v>
      </c>
      <c r="P20" s="88" t="str">
        <f t="shared" si="9"/>
        <v/>
      </c>
      <c r="Q20" s="88">
        <f t="shared" si="9"/>
        <v>277222</v>
      </c>
      <c r="R20" s="293">
        <f>+IFERROR(IF(COUNT(R13:R19),ROUND(SUMIF($F$13:R19,"Category",R13:R19),2),""),"")</f>
        <v>2.77</v>
      </c>
      <c r="S20" s="161" t="str">
        <f t="shared" ref="S20:U20" si="10">+IFERROR(IF(COUNT(S13:S19),ROUND(SUMIF($F$13:S19,"Category",S13:S19),0),""),"")</f>
        <v/>
      </c>
      <c r="T20" s="161" t="str">
        <f t="shared" si="10"/>
        <v/>
      </c>
      <c r="U20" s="161" t="str">
        <f t="shared" si="10"/>
        <v/>
      </c>
      <c r="V20" s="293">
        <f>+IFERROR(IF(COUNT(V13:V19),ROUND(SUMIF($F$13:V19,"Category",V13:V19),2),""),"")</f>
        <v>2.77</v>
      </c>
      <c r="W20" s="161" t="str">
        <f>+IFERROR(IF(COUNT(W13:W19),ROUND(SUMIF($F$13:W19,"Category",W13:W19),0),""),"")</f>
        <v/>
      </c>
      <c r="X20" s="293" t="str">
        <f>+IFERROR(IF(COUNT(W20),ROUND(SUM(W20)/SUM(M20)*100,2),""),0)</f>
        <v/>
      </c>
      <c r="Y20" s="161">
        <f>+IFERROR(IF(COUNT(Y13:Y19),ROUND(SUMIF($F$13:Y19,"Category",Y13:Y19),0),""),"")</f>
        <v>277022</v>
      </c>
      <c r="Z20" s="364"/>
      <c r="AA20" s="161">
        <f t="shared" ref="AA20:AC20" si="11">+IFERROR(IF(COUNT(AA13:AA19),ROUND(SUMIF($F$13:AA19,"Category",AA13:AA19),0),""),"")</f>
        <v>0</v>
      </c>
      <c r="AB20" s="161">
        <f t="shared" si="11"/>
        <v>0</v>
      </c>
      <c r="AC20" s="161">
        <f t="shared" si="11"/>
        <v>0</v>
      </c>
    </row>
    <row r="21" ht="15.75" customHeight="1"/>
    <row r="22" ht="15.75" customHeight="1"/>
    <row r="23" ht="15.75" customHeight="1">
      <c r="G23" s="40"/>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AB15:AB18">
      <formula1>M13</formula1>
    </dataValidation>
    <dataValidation type="decimal" operator="greaterThanOrEqual" allowBlank="1" showErrorMessage="1" sqref="J13:L13 O13:P13 S13:T13 J15:L18 O15:P18 S15:T18">
      <formula1>0.0</formula1>
    </dataValidation>
    <dataValidation type="list" allowBlank="1" showErrorMessage="1" sqref="E13 E15:E18">
      <formula1>$AE$1:$BB$1</formula1>
    </dataValidation>
    <dataValidation type="custom" allowBlank="1" showInputMessage="1" showErrorMessage="1" prompt="[A-Z][A-Z][A-Z][A-Z][A-Z][0-9][0-9][0-9][0-9][A-Z]_x000a__x000a_In absence of PAN write : ZZZZZ9999Z" sqref="H13 H15:H18">
      <formula1>EQ(LEN(H13),(10))</formula1>
    </dataValidation>
    <dataValidation type="decimal" operator="lessThanOrEqual" allowBlank="1" showInputMessage="1" showErrorMessage="1" prompt="Sub-category (i) should be less than or equal to total number of shares." sqref="AA13 AA15:AA18">
      <formula1>M13</formula1>
    </dataValidation>
    <dataValidation type="decimal" operator="lessThanOrEqual" allowBlank="1" showInputMessage="1" showErrorMessage="1" prompt="Sub-category (iii) should be less than or equal to total number of shares." sqref="AC13 AC15:AC18">
      <formula1>M13</formula1>
    </dataValidation>
    <dataValidation type="decimal" operator="greaterThan" allowBlank="1" showErrorMessage="1" sqref="I13 I15:I18">
      <formula1>0.0</formula1>
    </dataValidation>
    <dataValidation type="list" allowBlank="1" showErrorMessage="1" sqref="F13 F15:F18">
      <formula1>$AV$9:$AV$10</formula1>
    </dataValidation>
    <dataValidation type="decimal" operator="lessThanOrEqual" allowBlank="1" showErrorMessage="1" sqref="W13 W15:W18">
      <formula1>J13</formula1>
    </dataValidation>
    <dataValidation type="decimal" operator="lessThanOrEqual" allowBlank="1" showErrorMessage="1" sqref="Y13 Y15:Y18">
      <formula1>M13</formula1>
    </dataValidation>
  </dataValidations>
  <hyperlinks>
    <hyperlink display="Click here to go back" location="'Shareholding Pattern'!F69" ref="G20"/>
    <hyperlink display="Total" location="'Shareholding Pattern'!F48" ref="H20"/>
  </hyperlinks>
  <printOptions/>
  <pageMargins bottom="0.75" footer="0.0" header="0.0" left="0.7" right="0.7" top="0.75"/>
  <pageSetup orientation="portrait"/>
  <drawing r:id="rId1"/>
</worksheet>
</file>

<file path=xl/worksheets/sheet5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72.14"/>
    <col customWidth="1" min="5" max="5" width="24.14"/>
    <col customWidth="1" min="6" max="6" width="18.14"/>
    <col customWidth="1" min="7" max="7" width="20.71"/>
    <col customWidth="1" min="8" max="8" width="4.0"/>
    <col customWidth="1" hidden="1" min="9" max="10" width="1.0"/>
    <col customWidth="1" hidden="1" min="11" max="14" width="2.71"/>
    <col customWidth="1" min="15" max="26" width="8.71"/>
  </cols>
  <sheetData>
    <row r="1" hidden="1">
      <c r="A1" s="31"/>
      <c r="B1" s="31"/>
      <c r="C1" s="31"/>
      <c r="D1" s="31"/>
      <c r="E1" s="31"/>
      <c r="F1" s="31"/>
      <c r="G1" s="31"/>
      <c r="H1" s="31"/>
      <c r="I1" s="31"/>
      <c r="J1" s="31"/>
      <c r="K1" s="31"/>
      <c r="L1" s="31"/>
      <c r="M1" s="31"/>
      <c r="N1" s="31"/>
      <c r="O1" s="31"/>
      <c r="P1" s="31"/>
      <c r="Q1" s="31"/>
      <c r="R1" s="31"/>
      <c r="S1" s="31"/>
      <c r="T1" s="31"/>
      <c r="U1" s="31"/>
      <c r="V1" s="31"/>
      <c r="W1" s="31"/>
      <c r="X1" s="31"/>
      <c r="Y1" s="31"/>
      <c r="Z1" s="31"/>
    </row>
    <row r="2" hidden="1">
      <c r="A2" s="31"/>
      <c r="B2" s="31"/>
      <c r="C2" s="31"/>
      <c r="D2" s="31"/>
      <c r="E2" s="31" t="s">
        <v>637</v>
      </c>
      <c r="F2" s="31" t="s">
        <v>638</v>
      </c>
      <c r="G2" s="31" t="s">
        <v>639</v>
      </c>
      <c r="H2" s="31"/>
      <c r="I2" s="31"/>
      <c r="J2" s="31"/>
      <c r="K2" s="31"/>
      <c r="L2" s="31"/>
      <c r="M2" s="31"/>
      <c r="N2" s="31"/>
      <c r="O2" s="31"/>
      <c r="P2" s="31"/>
      <c r="Q2" s="31"/>
      <c r="R2" s="31"/>
      <c r="S2" s="31"/>
      <c r="T2" s="31"/>
      <c r="U2" s="31"/>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373" t="s">
        <v>640</v>
      </c>
      <c r="E8" s="3"/>
      <c r="F8" s="4"/>
      <c r="G8" s="374"/>
      <c r="H8" s="31"/>
      <c r="I8" s="31"/>
      <c r="J8" s="31"/>
      <c r="K8" s="31"/>
      <c r="L8" s="31"/>
      <c r="M8" s="31"/>
      <c r="N8" s="31"/>
      <c r="O8" s="31"/>
      <c r="P8" s="31"/>
      <c r="Q8" s="31"/>
      <c r="R8" s="31"/>
      <c r="S8" s="31"/>
      <c r="T8" s="31"/>
      <c r="U8" s="31"/>
      <c r="V8" s="31"/>
      <c r="W8" s="31"/>
      <c r="X8" s="31"/>
      <c r="Y8" s="31"/>
      <c r="Z8" s="31"/>
    </row>
    <row r="9">
      <c r="A9" s="31"/>
      <c r="B9" s="31"/>
      <c r="C9" s="31"/>
      <c r="D9" s="375" t="s">
        <v>88</v>
      </c>
      <c r="E9" s="375" t="s">
        <v>641</v>
      </c>
      <c r="F9" s="375" t="s">
        <v>638</v>
      </c>
      <c r="G9" s="376"/>
      <c r="H9" s="31"/>
      <c r="I9" s="31"/>
      <c r="J9" s="31"/>
      <c r="K9" s="31"/>
      <c r="L9" s="31"/>
      <c r="M9" s="31"/>
      <c r="N9" s="31"/>
      <c r="O9" s="31"/>
      <c r="P9" s="31"/>
      <c r="Q9" s="31"/>
      <c r="R9" s="31"/>
      <c r="S9" s="31"/>
      <c r="T9" s="31"/>
      <c r="U9" s="31"/>
      <c r="V9" s="31"/>
      <c r="W9" s="31"/>
      <c r="X9" s="31"/>
      <c r="Y9" s="31"/>
      <c r="Z9" s="31"/>
    </row>
    <row r="10" ht="19.5" customHeight="1">
      <c r="A10" s="31"/>
      <c r="B10" s="31"/>
      <c r="C10" s="31"/>
      <c r="D10" s="49" t="s">
        <v>642</v>
      </c>
      <c r="E10" s="377">
        <v>0.0</v>
      </c>
      <c r="F10" s="378">
        <v>0.0</v>
      </c>
      <c r="G10" s="379"/>
      <c r="H10" s="31"/>
      <c r="I10" s="31"/>
      <c r="J10" s="31"/>
      <c r="K10" s="31">
        <v>0.0</v>
      </c>
      <c r="L10" s="31">
        <v>0.0</v>
      </c>
      <c r="M10" s="31">
        <v>0.0</v>
      </c>
      <c r="N10" s="31">
        <v>0.0</v>
      </c>
      <c r="O10" s="31"/>
      <c r="P10" s="31"/>
      <c r="Q10" s="31"/>
      <c r="R10" s="31"/>
      <c r="S10" s="31"/>
      <c r="T10" s="31"/>
      <c r="U10" s="31"/>
      <c r="V10" s="31"/>
      <c r="W10" s="31"/>
      <c r="X10" s="31"/>
      <c r="Y10" s="31"/>
      <c r="Z10" s="31"/>
    </row>
    <row r="11" ht="19.5" customHeight="1">
      <c r="A11" s="31"/>
      <c r="B11" s="31"/>
      <c r="C11" s="31"/>
      <c r="D11" s="38" t="s">
        <v>643</v>
      </c>
      <c r="E11" s="377">
        <v>0.0</v>
      </c>
      <c r="F11" s="377">
        <v>0.0</v>
      </c>
      <c r="G11" s="379"/>
      <c r="H11" s="31"/>
      <c r="I11" s="31"/>
      <c r="J11" s="31"/>
      <c r="K11" s="31">
        <v>0.0</v>
      </c>
      <c r="L11" s="31">
        <v>0.0</v>
      </c>
      <c r="M11" s="31">
        <v>0.0</v>
      </c>
      <c r="N11" s="31">
        <v>0.0</v>
      </c>
      <c r="O11" s="31"/>
      <c r="P11" s="31"/>
      <c r="Q11" s="31"/>
      <c r="R11" s="31"/>
      <c r="S11" s="31"/>
      <c r="T11" s="31"/>
      <c r="U11" s="31"/>
      <c r="V11" s="31"/>
      <c r="W11" s="31"/>
      <c r="X11" s="31"/>
      <c r="Y11" s="31"/>
      <c r="Z11" s="31"/>
    </row>
    <row r="12" ht="19.5" customHeight="1">
      <c r="A12" s="31"/>
      <c r="B12" s="31"/>
      <c r="C12" s="31"/>
      <c r="D12" s="38" t="s">
        <v>644</v>
      </c>
      <c r="E12" s="377">
        <v>0.0</v>
      </c>
      <c r="F12" s="377">
        <v>0.0</v>
      </c>
      <c r="G12" s="379"/>
      <c r="H12" s="31"/>
      <c r="I12" s="31"/>
      <c r="J12" s="31"/>
      <c r="K12" s="31">
        <v>0.0</v>
      </c>
      <c r="L12" s="31">
        <v>0.0</v>
      </c>
      <c r="M12" s="31">
        <v>0.0</v>
      </c>
      <c r="N12" s="31">
        <v>0.0</v>
      </c>
      <c r="O12" s="31"/>
      <c r="P12" s="31"/>
      <c r="Q12" s="31"/>
      <c r="R12" s="31"/>
      <c r="S12" s="31"/>
      <c r="T12" s="31"/>
      <c r="U12" s="31"/>
      <c r="V12" s="31"/>
      <c r="W12" s="31"/>
      <c r="X12" s="31"/>
      <c r="Y12" s="31"/>
      <c r="Z12" s="31"/>
    </row>
    <row r="13">
      <c r="A13" s="31"/>
      <c r="B13" s="31"/>
      <c r="C13" s="31"/>
      <c r="D13" s="38" t="s">
        <v>645</v>
      </c>
      <c r="E13" s="377">
        <v>0.0</v>
      </c>
      <c r="F13" s="377">
        <v>0.0</v>
      </c>
      <c r="G13" s="379"/>
      <c r="H13" s="31"/>
      <c r="I13" s="31"/>
      <c r="J13" s="31"/>
      <c r="K13" s="31">
        <v>0.0</v>
      </c>
      <c r="L13" s="31">
        <v>0.0</v>
      </c>
      <c r="M13" s="31">
        <v>0.0</v>
      </c>
      <c r="N13" s="31">
        <v>0.0</v>
      </c>
      <c r="O13" s="31"/>
      <c r="P13" s="31"/>
      <c r="Q13" s="31"/>
      <c r="R13" s="31"/>
      <c r="S13" s="31"/>
      <c r="T13" s="31"/>
      <c r="U13" s="31"/>
      <c r="V13" s="31"/>
      <c r="W13" s="31"/>
      <c r="X13" s="31"/>
      <c r="Y13" s="31"/>
      <c r="Z13" s="31"/>
    </row>
    <row r="14" ht="21.75" customHeight="1">
      <c r="A14" s="31"/>
      <c r="B14" s="31"/>
      <c r="C14" s="31"/>
      <c r="D14" s="65" t="s">
        <v>646</v>
      </c>
      <c r="E14" s="380">
        <v>0.0</v>
      </c>
      <c r="F14" s="380">
        <v>0.0</v>
      </c>
      <c r="G14" s="379"/>
      <c r="H14" s="31"/>
      <c r="I14" s="31"/>
      <c r="J14" s="31"/>
      <c r="K14" s="31">
        <v>0.0</v>
      </c>
      <c r="L14" s="31">
        <v>0.0</v>
      </c>
      <c r="M14" s="31">
        <v>0.0</v>
      </c>
      <c r="N14" s="31">
        <v>0.0</v>
      </c>
      <c r="O14" s="31"/>
      <c r="P14" s="31"/>
      <c r="Q14" s="31"/>
      <c r="R14" s="31"/>
      <c r="S14" s="31"/>
      <c r="T14" s="31"/>
      <c r="U14" s="31"/>
      <c r="V14" s="31"/>
      <c r="W14" s="31"/>
      <c r="X14" s="31"/>
      <c r="Y14" s="31"/>
      <c r="Z14" s="31"/>
    </row>
    <row r="15" ht="91.5" customHeight="1">
      <c r="A15" s="31"/>
      <c r="B15" s="31"/>
      <c r="C15" s="31"/>
      <c r="D15" s="381" t="s">
        <v>647</v>
      </c>
      <c r="E15" s="3"/>
      <c r="F15" s="4"/>
      <c r="G15" s="31"/>
      <c r="H15" s="31"/>
      <c r="I15" s="31"/>
      <c r="J15" s="31"/>
      <c r="K15" s="31"/>
      <c r="L15" s="31"/>
      <c r="M15" s="31"/>
      <c r="N15" s="31"/>
      <c r="O15" s="31"/>
      <c r="P15" s="31"/>
      <c r="Q15" s="31"/>
      <c r="R15" s="31"/>
      <c r="S15" s="31"/>
      <c r="T15" s="31"/>
      <c r="U15" s="31"/>
      <c r="V15" s="31"/>
      <c r="W15" s="31"/>
      <c r="X15" s="31"/>
      <c r="Y15" s="31"/>
      <c r="Z15" s="31"/>
    </row>
    <row r="16" ht="15.0" customHeight="1">
      <c r="A16" s="31"/>
      <c r="B16" s="31"/>
      <c r="C16" s="31"/>
      <c r="D16" s="382"/>
      <c r="F16" s="383"/>
      <c r="G16" s="31"/>
      <c r="H16" s="31"/>
      <c r="I16" s="31"/>
      <c r="J16" s="31"/>
      <c r="K16" s="31"/>
      <c r="L16" s="31"/>
      <c r="M16" s="31"/>
      <c r="N16" s="31"/>
      <c r="O16" s="31"/>
      <c r="P16" s="31"/>
      <c r="Q16" s="31"/>
      <c r="R16" s="31"/>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D8:F8"/>
    <mergeCell ref="D15:F15"/>
    <mergeCell ref="D16:E16"/>
  </mergeCells>
  <printOptions/>
  <pageMargins bottom="0.75" footer="0.0" header="0.0" left="0.7" right="0.7" top="0.75"/>
  <pageSetup orientation="portrait"/>
  <drawing r:id="rId1"/>
</worksheet>
</file>

<file path=xl/worksheets/sheet5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2.0"/>
    <col customWidth="1" min="2" max="2" width="51.57"/>
    <col customWidth="1" min="3" max="3" width="29.14"/>
    <col customWidth="1" min="4" max="4" width="15.43"/>
    <col customWidth="1" min="5" max="5" width="22.0"/>
    <col customWidth="1" min="6" max="6" width="9.14"/>
  </cols>
  <sheetData>
    <row r="1">
      <c r="A1" s="384" t="s">
        <v>648</v>
      </c>
      <c r="B1" s="384" t="s">
        <v>649</v>
      </c>
      <c r="C1" s="384" t="s">
        <v>650</v>
      </c>
      <c r="D1" s="384" t="s">
        <v>651</v>
      </c>
      <c r="E1" s="384" t="s">
        <v>652</v>
      </c>
    </row>
    <row r="2">
      <c r="A2" s="385" t="s">
        <v>653</v>
      </c>
      <c r="B2" s="385"/>
      <c r="C2" s="385"/>
      <c r="D2" s="385"/>
      <c r="E2" s="385"/>
    </row>
    <row r="3">
      <c r="A3" s="69" t="s">
        <v>654</v>
      </c>
      <c r="B3" s="69" t="s">
        <v>65</v>
      </c>
      <c r="C3" s="69" t="s">
        <v>655</v>
      </c>
      <c r="D3" s="69" t="s">
        <v>656</v>
      </c>
      <c r="E3" s="69" t="s">
        <v>657</v>
      </c>
    </row>
    <row r="4">
      <c r="A4" s="69" t="s">
        <v>658</v>
      </c>
      <c r="B4" s="69" t="s">
        <v>67</v>
      </c>
      <c r="C4" s="69" t="s">
        <v>659</v>
      </c>
      <c r="D4" s="69" t="s">
        <v>656</v>
      </c>
    </row>
    <row r="5">
      <c r="A5" s="69" t="s">
        <v>660</v>
      </c>
      <c r="B5" s="69" t="s">
        <v>69</v>
      </c>
      <c r="C5" s="69" t="s">
        <v>659</v>
      </c>
      <c r="D5" s="69" t="s">
        <v>656</v>
      </c>
    </row>
    <row r="6">
      <c r="A6" s="69" t="s">
        <v>71</v>
      </c>
      <c r="B6" s="69" t="s">
        <v>71</v>
      </c>
      <c r="C6" s="69" t="s">
        <v>661</v>
      </c>
      <c r="D6" s="69" t="s">
        <v>656</v>
      </c>
    </row>
    <row r="7">
      <c r="A7" s="69" t="s">
        <v>662</v>
      </c>
      <c r="B7" s="69" t="s">
        <v>74</v>
      </c>
      <c r="C7" s="69" t="s">
        <v>659</v>
      </c>
      <c r="D7" s="69" t="s">
        <v>656</v>
      </c>
      <c r="E7" s="69" t="s">
        <v>663</v>
      </c>
    </row>
    <row r="8">
      <c r="A8" s="69" t="s">
        <v>664</v>
      </c>
      <c r="B8" s="69" t="s">
        <v>77</v>
      </c>
      <c r="C8" s="69" t="s">
        <v>665</v>
      </c>
      <c r="D8" s="69" t="s">
        <v>666</v>
      </c>
      <c r="E8" s="69" t="s">
        <v>667</v>
      </c>
    </row>
    <row r="9">
      <c r="A9" s="69" t="s">
        <v>668</v>
      </c>
      <c r="B9" s="69" t="s">
        <v>78</v>
      </c>
      <c r="C9" s="69" t="s">
        <v>669</v>
      </c>
      <c r="D9" s="69" t="s">
        <v>656</v>
      </c>
    </row>
    <row r="10">
      <c r="A10" s="69" t="s">
        <v>670</v>
      </c>
      <c r="B10" s="69" t="s">
        <v>79</v>
      </c>
      <c r="C10" s="69" t="s">
        <v>671</v>
      </c>
      <c r="D10" s="69" t="s">
        <v>656</v>
      </c>
      <c r="E10" s="69" t="s">
        <v>672</v>
      </c>
    </row>
    <row r="11">
      <c r="A11" s="69" t="s">
        <v>673</v>
      </c>
      <c r="B11" s="69" t="s">
        <v>80</v>
      </c>
      <c r="C11" s="69" t="s">
        <v>674</v>
      </c>
      <c r="D11" s="69" t="s">
        <v>666</v>
      </c>
      <c r="E11" s="69" t="s">
        <v>675</v>
      </c>
    </row>
    <row r="12">
      <c r="A12" s="69" t="s">
        <v>676</v>
      </c>
      <c r="B12" s="69" t="s">
        <v>676</v>
      </c>
      <c r="C12" s="69" t="s">
        <v>674</v>
      </c>
      <c r="D12" s="69" t="s">
        <v>666</v>
      </c>
      <c r="E12" s="69" t="s">
        <v>677</v>
      </c>
    </row>
    <row r="13">
      <c r="A13" s="69" t="s">
        <v>678</v>
      </c>
      <c r="B13" s="69" t="s">
        <v>678</v>
      </c>
      <c r="C13" s="69" t="s">
        <v>674</v>
      </c>
      <c r="D13" s="69" t="s">
        <v>666</v>
      </c>
    </row>
    <row r="14">
      <c r="A14" s="69" t="s">
        <v>679</v>
      </c>
      <c r="B14" s="69" t="s">
        <v>82</v>
      </c>
      <c r="C14" s="69" t="s">
        <v>674</v>
      </c>
      <c r="D14" s="69" t="s">
        <v>666</v>
      </c>
    </row>
    <row r="15">
      <c r="A15" s="69" t="s">
        <v>680</v>
      </c>
      <c r="B15" s="69" t="s">
        <v>84</v>
      </c>
      <c r="C15" s="69" t="s">
        <v>681</v>
      </c>
      <c r="D15" s="69" t="s">
        <v>656</v>
      </c>
    </row>
    <row r="16">
      <c r="A16" s="385" t="s">
        <v>25</v>
      </c>
      <c r="B16" s="385"/>
      <c r="C16" s="385"/>
      <c r="D16" s="385"/>
      <c r="E16" s="385"/>
    </row>
    <row r="17">
      <c r="A17" s="69" t="s">
        <v>682</v>
      </c>
      <c r="B17" s="69" t="s">
        <v>94</v>
      </c>
      <c r="C17" s="69" t="s">
        <v>665</v>
      </c>
      <c r="D17" s="69" t="s">
        <v>666</v>
      </c>
    </row>
    <row r="18">
      <c r="A18" s="69" t="s">
        <v>683</v>
      </c>
      <c r="B18" s="69" t="s">
        <v>95</v>
      </c>
      <c r="C18" s="69" t="s">
        <v>665</v>
      </c>
      <c r="D18" s="69" t="s">
        <v>666</v>
      </c>
    </row>
    <row r="19">
      <c r="A19" s="69" t="s">
        <v>684</v>
      </c>
      <c r="B19" s="69" t="s">
        <v>96</v>
      </c>
      <c r="C19" s="69" t="s">
        <v>665</v>
      </c>
      <c r="D19" s="69" t="s">
        <v>666</v>
      </c>
    </row>
    <row r="20">
      <c r="A20" s="69" t="s">
        <v>685</v>
      </c>
      <c r="B20" s="69" t="s">
        <v>97</v>
      </c>
      <c r="C20" s="69" t="s">
        <v>665</v>
      </c>
      <c r="D20" s="69" t="s">
        <v>666</v>
      </c>
    </row>
    <row r="21" ht="15.75" customHeight="1">
      <c r="A21" s="69" t="s">
        <v>686</v>
      </c>
      <c r="B21" s="69" t="s">
        <v>99</v>
      </c>
      <c r="C21" s="69" t="s">
        <v>665</v>
      </c>
      <c r="D21" s="69" t="s">
        <v>666</v>
      </c>
    </row>
    <row r="22" ht="15.75" customHeight="1">
      <c r="A22" s="69" t="s">
        <v>687</v>
      </c>
      <c r="B22" s="69" t="s">
        <v>100</v>
      </c>
      <c r="C22" s="69" t="s">
        <v>665</v>
      </c>
      <c r="D22" s="69" t="s">
        <v>666</v>
      </c>
    </row>
    <row r="23" ht="15.75" customHeight="1">
      <c r="A23" s="69" t="s">
        <v>688</v>
      </c>
      <c r="B23" s="69" t="s">
        <v>101</v>
      </c>
      <c r="C23" s="69" t="s">
        <v>665</v>
      </c>
      <c r="D23" s="69" t="s">
        <v>666</v>
      </c>
    </row>
    <row r="24" ht="15.75" customHeight="1">
      <c r="A24" s="69" t="s">
        <v>689</v>
      </c>
      <c r="B24" s="69" t="s">
        <v>102</v>
      </c>
      <c r="C24" s="69" t="s">
        <v>665</v>
      </c>
      <c r="D24" s="69" t="s">
        <v>666</v>
      </c>
    </row>
    <row r="25" ht="15.75" customHeight="1">
      <c r="A25" s="69" t="s">
        <v>690</v>
      </c>
      <c r="B25" s="69" t="s">
        <v>104</v>
      </c>
      <c r="C25" s="69" t="s">
        <v>665</v>
      </c>
      <c r="D25" s="69" t="s">
        <v>666</v>
      </c>
    </row>
    <row r="26" ht="15.75" customHeight="1">
      <c r="A26" s="69" t="s">
        <v>691</v>
      </c>
      <c r="B26" s="69" t="s">
        <v>105</v>
      </c>
      <c r="C26" s="69" t="s">
        <v>665</v>
      </c>
      <c r="D26" s="69" t="s">
        <v>666</v>
      </c>
    </row>
    <row r="27" ht="15.75" customHeight="1">
      <c r="A27" s="69" t="s">
        <v>692</v>
      </c>
      <c r="B27" s="69" t="s">
        <v>106</v>
      </c>
      <c r="C27" s="69" t="s">
        <v>665</v>
      </c>
      <c r="D27" s="69" t="s">
        <v>666</v>
      </c>
    </row>
    <row r="28" ht="15.75" customHeight="1">
      <c r="A28" s="69" t="s">
        <v>693</v>
      </c>
      <c r="B28" s="69" t="s">
        <v>107</v>
      </c>
      <c r="C28" s="69" t="s">
        <v>665</v>
      </c>
      <c r="D28" s="69" t="s">
        <v>666</v>
      </c>
    </row>
    <row r="29" ht="15.75" customHeight="1">
      <c r="A29" s="69" t="s">
        <v>694</v>
      </c>
      <c r="B29" s="69" t="s">
        <v>109</v>
      </c>
      <c r="C29" s="69" t="s">
        <v>665</v>
      </c>
      <c r="D29" s="69" t="s">
        <v>666</v>
      </c>
    </row>
    <row r="30" ht="15.75" customHeight="1">
      <c r="A30" s="69" t="s">
        <v>695</v>
      </c>
      <c r="B30" s="69" t="s">
        <v>110</v>
      </c>
      <c r="C30" s="69" t="s">
        <v>665</v>
      </c>
      <c r="D30" s="69" t="s">
        <v>666</v>
      </c>
    </row>
    <row r="31" ht="15.75" customHeight="1">
      <c r="A31" s="69" t="s">
        <v>696</v>
      </c>
      <c r="B31" s="69" t="s">
        <v>111</v>
      </c>
      <c r="C31" s="69" t="s">
        <v>665</v>
      </c>
      <c r="D31" s="69" t="s">
        <v>666</v>
      </c>
    </row>
    <row r="32" ht="15.75" customHeight="1">
      <c r="A32" s="69" t="s">
        <v>697</v>
      </c>
      <c r="B32" s="69" t="s">
        <v>112</v>
      </c>
      <c r="C32" s="69" t="s">
        <v>665</v>
      </c>
      <c r="D32" s="69" t="s">
        <v>666</v>
      </c>
    </row>
    <row r="33" ht="15.75" customHeight="1">
      <c r="A33" s="69" t="s">
        <v>698</v>
      </c>
      <c r="B33" s="69" t="s">
        <v>114</v>
      </c>
      <c r="C33" s="69" t="s">
        <v>665</v>
      </c>
      <c r="D33" s="69" t="s">
        <v>666</v>
      </c>
    </row>
    <row r="34" ht="15.75" customHeight="1">
      <c r="A34" s="69" t="s">
        <v>699</v>
      </c>
      <c r="B34" s="69" t="s">
        <v>115</v>
      </c>
      <c r="C34" s="69" t="s">
        <v>665</v>
      </c>
      <c r="D34" s="69" t="s">
        <v>666</v>
      </c>
    </row>
    <row r="35" ht="15.75" customHeight="1">
      <c r="A35" s="69" t="s">
        <v>700</v>
      </c>
      <c r="B35" s="69" t="s">
        <v>116</v>
      </c>
      <c r="C35" s="69" t="s">
        <v>665</v>
      </c>
      <c r="D35" s="69" t="s">
        <v>666</v>
      </c>
    </row>
    <row r="36" ht="15.75" customHeight="1">
      <c r="A36" s="69" t="s">
        <v>701</v>
      </c>
      <c r="B36" s="69" t="s">
        <v>117</v>
      </c>
      <c r="C36" s="69" t="s">
        <v>665</v>
      </c>
      <c r="D36" s="69" t="s">
        <v>666</v>
      </c>
    </row>
    <row r="37" ht="15.75" customHeight="1">
      <c r="A37" s="69" t="s">
        <v>702</v>
      </c>
      <c r="B37" s="69" t="s">
        <v>119</v>
      </c>
      <c r="C37" s="69" t="s">
        <v>665</v>
      </c>
      <c r="D37" s="69" t="s">
        <v>666</v>
      </c>
    </row>
    <row r="38" ht="15.75" customHeight="1">
      <c r="A38" s="69" t="s">
        <v>703</v>
      </c>
      <c r="B38" s="69" t="s">
        <v>120</v>
      </c>
      <c r="C38" s="69" t="s">
        <v>665</v>
      </c>
      <c r="D38" s="69" t="s">
        <v>666</v>
      </c>
    </row>
    <row r="39" ht="15.75" customHeight="1">
      <c r="A39" s="69" t="s">
        <v>704</v>
      </c>
      <c r="B39" s="69" t="s">
        <v>121</v>
      </c>
      <c r="C39" s="69" t="s">
        <v>665</v>
      </c>
      <c r="D39" s="69" t="s">
        <v>666</v>
      </c>
    </row>
    <row r="40" ht="15.75" customHeight="1">
      <c r="A40" s="69" t="s">
        <v>705</v>
      </c>
      <c r="B40" s="69" t="s">
        <v>122</v>
      </c>
      <c r="C40" s="69" t="s">
        <v>665</v>
      </c>
      <c r="D40" s="69" t="s">
        <v>666</v>
      </c>
    </row>
    <row r="41" ht="15.75" customHeight="1">
      <c r="A41" s="69" t="s">
        <v>706</v>
      </c>
      <c r="B41" s="69" t="s">
        <v>124</v>
      </c>
      <c r="C41" s="69" t="s">
        <v>665</v>
      </c>
      <c r="D41" s="69" t="s">
        <v>666</v>
      </c>
    </row>
    <row r="42" ht="15.75" customHeight="1">
      <c r="A42" s="69" t="s">
        <v>707</v>
      </c>
      <c r="B42" s="69" t="s">
        <v>125</v>
      </c>
      <c r="C42" s="69" t="s">
        <v>665</v>
      </c>
      <c r="D42" s="69" t="s">
        <v>666</v>
      </c>
    </row>
    <row r="43" ht="15.75" customHeight="1">
      <c r="A43" s="69" t="s">
        <v>708</v>
      </c>
      <c r="B43" s="69" t="s">
        <v>126</v>
      </c>
      <c r="C43" s="69" t="s">
        <v>665</v>
      </c>
      <c r="D43" s="69" t="s">
        <v>666</v>
      </c>
    </row>
    <row r="44" ht="15.75" customHeight="1">
      <c r="A44" s="69" t="s">
        <v>709</v>
      </c>
      <c r="B44" s="69" t="s">
        <v>127</v>
      </c>
      <c r="C44" s="69" t="s">
        <v>665</v>
      </c>
      <c r="D44" s="69" t="s">
        <v>666</v>
      </c>
    </row>
    <row r="45" ht="15.75" customHeight="1">
      <c r="A45" s="385" t="s">
        <v>27</v>
      </c>
      <c r="B45" s="385"/>
      <c r="C45" s="385"/>
      <c r="D45" s="385"/>
      <c r="E45" s="385"/>
    </row>
    <row r="46" ht="15.75" customHeight="1">
      <c r="A46" s="386" t="s">
        <v>710</v>
      </c>
      <c r="B46" s="69" t="s">
        <v>201</v>
      </c>
      <c r="C46" s="69" t="s">
        <v>711</v>
      </c>
      <c r="D46" s="69" t="s">
        <v>656</v>
      </c>
    </row>
    <row r="47" ht="15.75" customHeight="1">
      <c r="A47" s="386" t="s">
        <v>712</v>
      </c>
      <c r="B47" s="69" t="s">
        <v>207</v>
      </c>
      <c r="C47" s="69" t="s">
        <v>711</v>
      </c>
      <c r="D47" s="69" t="s">
        <v>656</v>
      </c>
    </row>
    <row r="48" ht="15.75" customHeight="1">
      <c r="A48" s="386" t="s">
        <v>713</v>
      </c>
      <c r="B48" s="69" t="s">
        <v>213</v>
      </c>
      <c r="C48" s="69" t="s">
        <v>711</v>
      </c>
      <c r="D48" s="69" t="s">
        <v>656</v>
      </c>
    </row>
    <row r="49" ht="15.75" customHeight="1">
      <c r="A49" s="386" t="s">
        <v>714</v>
      </c>
      <c r="B49" s="69" t="s">
        <v>219</v>
      </c>
      <c r="C49" s="69" t="s">
        <v>711</v>
      </c>
      <c r="D49" s="69" t="s">
        <v>656</v>
      </c>
    </row>
    <row r="50" ht="15.75" customHeight="1">
      <c r="A50" s="387" t="s">
        <v>715</v>
      </c>
      <c r="B50" s="388" t="s">
        <v>224</v>
      </c>
      <c r="C50" s="388" t="s">
        <v>711</v>
      </c>
      <c r="D50" s="388" t="s">
        <v>656</v>
      </c>
    </row>
    <row r="51" ht="15.75" customHeight="1">
      <c r="A51" s="386" t="s">
        <v>716</v>
      </c>
      <c r="B51" s="69" t="s">
        <v>234</v>
      </c>
      <c r="C51" s="69" t="s">
        <v>711</v>
      </c>
      <c r="D51" s="69" t="s">
        <v>656</v>
      </c>
    </row>
    <row r="52" ht="15.75" customHeight="1">
      <c r="A52" s="386" t="s">
        <v>717</v>
      </c>
      <c r="B52" s="69" t="s">
        <v>238</v>
      </c>
      <c r="C52" s="69" t="s">
        <v>711</v>
      </c>
      <c r="D52" s="69" t="s">
        <v>656</v>
      </c>
    </row>
    <row r="53" ht="15.75" customHeight="1">
      <c r="A53" s="386" t="s">
        <v>718</v>
      </c>
      <c r="B53" s="69" t="s">
        <v>242</v>
      </c>
      <c r="C53" s="69" t="s">
        <v>711</v>
      </c>
      <c r="D53" s="69" t="s">
        <v>656</v>
      </c>
    </row>
    <row r="54" ht="15.75" customHeight="1">
      <c r="A54" s="386" t="s">
        <v>719</v>
      </c>
      <c r="B54" s="69" t="s">
        <v>247</v>
      </c>
      <c r="C54" s="69" t="s">
        <v>711</v>
      </c>
      <c r="D54" s="69" t="s">
        <v>656</v>
      </c>
    </row>
    <row r="55" ht="15.75" customHeight="1">
      <c r="A55" s="386" t="s">
        <v>720</v>
      </c>
      <c r="B55" s="69" t="s">
        <v>249</v>
      </c>
      <c r="C55" s="69" t="s">
        <v>711</v>
      </c>
      <c r="D55" s="69" t="s">
        <v>656</v>
      </c>
    </row>
    <row r="56" ht="15.75" customHeight="1">
      <c r="A56" s="387" t="s">
        <v>721</v>
      </c>
      <c r="B56" s="388" t="s">
        <v>251</v>
      </c>
      <c r="C56" s="388" t="s">
        <v>711</v>
      </c>
      <c r="D56" s="388" t="s">
        <v>656</v>
      </c>
    </row>
    <row r="57" ht="15.75" customHeight="1">
      <c r="A57" s="387" t="s">
        <v>722</v>
      </c>
      <c r="B57" s="388" t="s">
        <v>253</v>
      </c>
      <c r="C57" s="388" t="s">
        <v>711</v>
      </c>
      <c r="D57" s="388" t="s">
        <v>656</v>
      </c>
    </row>
    <row r="58" ht="15.75" customHeight="1">
      <c r="A58" s="389" t="s">
        <v>723</v>
      </c>
      <c r="B58" s="69" t="s">
        <v>260</v>
      </c>
      <c r="C58" s="69" t="s">
        <v>711</v>
      </c>
      <c r="D58" s="69" t="s">
        <v>656</v>
      </c>
    </row>
    <row r="59" ht="15.75" customHeight="1">
      <c r="A59" s="389" t="s">
        <v>724</v>
      </c>
      <c r="B59" s="69" t="s">
        <v>265</v>
      </c>
      <c r="C59" s="69" t="s">
        <v>711</v>
      </c>
      <c r="D59" s="69" t="s">
        <v>656</v>
      </c>
    </row>
    <row r="60" ht="15.75" customHeight="1">
      <c r="A60" s="389" t="s">
        <v>725</v>
      </c>
      <c r="B60" s="69" t="s">
        <v>270</v>
      </c>
      <c r="C60" s="69" t="s">
        <v>711</v>
      </c>
      <c r="D60" s="69" t="s">
        <v>656</v>
      </c>
    </row>
    <row r="61" ht="15.75" customHeight="1">
      <c r="A61" s="389" t="s">
        <v>726</v>
      </c>
      <c r="B61" s="69" t="s">
        <v>274</v>
      </c>
      <c r="C61" s="69" t="s">
        <v>711</v>
      </c>
      <c r="D61" s="69" t="s">
        <v>656</v>
      </c>
    </row>
    <row r="62" ht="15.75" customHeight="1">
      <c r="A62" s="389" t="s">
        <v>727</v>
      </c>
      <c r="B62" s="69" t="s">
        <v>279</v>
      </c>
      <c r="C62" s="69" t="s">
        <v>711</v>
      </c>
      <c r="D62" s="69" t="s">
        <v>656</v>
      </c>
    </row>
    <row r="63" ht="15.75" customHeight="1">
      <c r="A63" s="389" t="s">
        <v>728</v>
      </c>
      <c r="B63" s="69" t="s">
        <v>285</v>
      </c>
      <c r="C63" s="69" t="s">
        <v>711</v>
      </c>
      <c r="D63" s="69" t="s">
        <v>656</v>
      </c>
    </row>
    <row r="64" ht="15.75" customHeight="1">
      <c r="A64" s="389" t="s">
        <v>729</v>
      </c>
      <c r="B64" s="69" t="s">
        <v>291</v>
      </c>
      <c r="C64" s="69" t="s">
        <v>711</v>
      </c>
      <c r="D64" s="69" t="s">
        <v>656</v>
      </c>
    </row>
    <row r="65" ht="15.75" customHeight="1">
      <c r="A65" s="389" t="s">
        <v>730</v>
      </c>
      <c r="B65" s="69" t="s">
        <v>297</v>
      </c>
      <c r="C65" s="69" t="s">
        <v>711</v>
      </c>
      <c r="D65" s="69" t="s">
        <v>656</v>
      </c>
    </row>
    <row r="66" ht="15.75" customHeight="1">
      <c r="A66" s="390" t="s">
        <v>731</v>
      </c>
      <c r="B66" s="69" t="s">
        <v>303</v>
      </c>
      <c r="C66" s="69" t="s">
        <v>711</v>
      </c>
      <c r="D66" s="69" t="s">
        <v>656</v>
      </c>
    </row>
    <row r="67" ht="15.75" customHeight="1">
      <c r="A67" s="389" t="s">
        <v>732</v>
      </c>
      <c r="B67" s="69" t="s">
        <v>309</v>
      </c>
      <c r="C67" s="69" t="s">
        <v>711</v>
      </c>
      <c r="D67" s="69" t="s">
        <v>656</v>
      </c>
    </row>
    <row r="68" ht="15.75" customHeight="1">
      <c r="A68" s="389" t="s">
        <v>733</v>
      </c>
      <c r="B68" s="69" t="s">
        <v>313</v>
      </c>
      <c r="C68" s="69" t="s">
        <v>711</v>
      </c>
      <c r="D68" s="69" t="s">
        <v>656</v>
      </c>
    </row>
    <row r="69" ht="15.75" customHeight="1">
      <c r="A69" s="391" t="s">
        <v>734</v>
      </c>
      <c r="B69" s="388" t="s">
        <v>318</v>
      </c>
      <c r="C69" s="69" t="s">
        <v>711</v>
      </c>
      <c r="D69" s="69" t="s">
        <v>656</v>
      </c>
    </row>
    <row r="70" ht="15.75" customHeight="1">
      <c r="A70" s="389" t="s">
        <v>735</v>
      </c>
      <c r="B70" s="69" t="s">
        <v>321</v>
      </c>
      <c r="C70" s="69" t="s">
        <v>711</v>
      </c>
      <c r="D70" s="69" t="s">
        <v>656</v>
      </c>
    </row>
    <row r="71" ht="15.75" customHeight="1">
      <c r="A71" s="389" t="s">
        <v>736</v>
      </c>
      <c r="B71" s="69" t="s">
        <v>325</v>
      </c>
      <c r="C71" s="69" t="s">
        <v>711</v>
      </c>
      <c r="D71" s="69" t="s">
        <v>656</v>
      </c>
    </row>
    <row r="72" ht="15.75" customHeight="1">
      <c r="A72" s="389" t="s">
        <v>737</v>
      </c>
      <c r="B72" s="69" t="s">
        <v>329</v>
      </c>
      <c r="C72" s="69" t="s">
        <v>711</v>
      </c>
      <c r="D72" s="69" t="s">
        <v>656</v>
      </c>
    </row>
    <row r="73" ht="15.75" customHeight="1">
      <c r="A73" s="389" t="s">
        <v>738</v>
      </c>
      <c r="B73" s="69" t="s">
        <v>334</v>
      </c>
      <c r="C73" s="69" t="s">
        <v>711</v>
      </c>
      <c r="D73" s="69" t="s">
        <v>656</v>
      </c>
    </row>
    <row r="74" ht="15.75" customHeight="1">
      <c r="A74" s="389" t="s">
        <v>739</v>
      </c>
      <c r="B74" s="69" t="s">
        <v>339</v>
      </c>
      <c r="C74" s="69" t="s">
        <v>711</v>
      </c>
      <c r="D74" s="69" t="s">
        <v>656</v>
      </c>
    </row>
    <row r="75" ht="15.75" customHeight="1">
      <c r="A75" s="389" t="s">
        <v>740</v>
      </c>
      <c r="B75" s="69" t="s">
        <v>344</v>
      </c>
      <c r="C75" s="69" t="s">
        <v>711</v>
      </c>
      <c r="D75" s="69" t="s">
        <v>656</v>
      </c>
    </row>
    <row r="76" ht="15.75" customHeight="1">
      <c r="A76" s="389" t="s">
        <v>741</v>
      </c>
      <c r="B76" s="69" t="s">
        <v>348</v>
      </c>
      <c r="C76" s="69" t="s">
        <v>711</v>
      </c>
      <c r="D76" s="69" t="s">
        <v>656</v>
      </c>
    </row>
    <row r="77" ht="15.75" customHeight="1">
      <c r="A77" s="391" t="s">
        <v>742</v>
      </c>
      <c r="B77" s="388" t="s">
        <v>353</v>
      </c>
      <c r="C77" s="69" t="s">
        <v>711</v>
      </c>
      <c r="D77" s="69" t="s">
        <v>656</v>
      </c>
    </row>
    <row r="78" ht="15.75" customHeight="1">
      <c r="A78" s="389" t="s">
        <v>743</v>
      </c>
      <c r="B78" s="69" t="s">
        <v>357</v>
      </c>
      <c r="C78" s="69" t="s">
        <v>711</v>
      </c>
      <c r="D78" s="69" t="s">
        <v>656</v>
      </c>
    </row>
    <row r="79" ht="15.75" customHeight="1">
      <c r="A79" s="389" t="s">
        <v>744</v>
      </c>
      <c r="B79" s="69" t="s">
        <v>362</v>
      </c>
      <c r="C79" s="69" t="s">
        <v>711</v>
      </c>
      <c r="D79" s="69" t="s">
        <v>656</v>
      </c>
    </row>
    <row r="80" ht="15.75" customHeight="1">
      <c r="A80" s="389" t="s">
        <v>745</v>
      </c>
      <c r="B80" s="392" t="s">
        <v>367</v>
      </c>
      <c r="C80" s="69" t="s">
        <v>711</v>
      </c>
      <c r="D80" s="69" t="s">
        <v>656</v>
      </c>
    </row>
    <row r="81" ht="15.75" customHeight="1">
      <c r="A81" s="391" t="s">
        <v>746</v>
      </c>
      <c r="B81" s="388" t="s">
        <v>372</v>
      </c>
      <c r="C81" s="69" t="s">
        <v>711</v>
      </c>
      <c r="D81" s="69" t="s">
        <v>656</v>
      </c>
    </row>
    <row r="82" ht="15.75" customHeight="1">
      <c r="A82" s="389" t="s">
        <v>747</v>
      </c>
      <c r="B82" s="69" t="s">
        <v>376</v>
      </c>
      <c r="C82" s="69" t="s">
        <v>711</v>
      </c>
      <c r="D82" s="69" t="s">
        <v>656</v>
      </c>
    </row>
    <row r="83" ht="15.75" customHeight="1">
      <c r="A83" s="389" t="s">
        <v>748</v>
      </c>
      <c r="B83" s="69" t="s">
        <v>381</v>
      </c>
      <c r="C83" s="69" t="s">
        <v>711</v>
      </c>
      <c r="D83" s="69" t="s">
        <v>656</v>
      </c>
    </row>
    <row r="84" ht="15.75" customHeight="1">
      <c r="A84" s="389" t="s">
        <v>749</v>
      </c>
      <c r="B84" s="69" t="s">
        <v>386</v>
      </c>
      <c r="C84" s="69" t="s">
        <v>711</v>
      </c>
      <c r="D84" s="69" t="s">
        <v>656</v>
      </c>
    </row>
    <row r="85" ht="15.75" customHeight="1">
      <c r="A85" s="69" t="s">
        <v>750</v>
      </c>
      <c r="B85" s="69" t="s">
        <v>390</v>
      </c>
      <c r="C85" s="69" t="s">
        <v>711</v>
      </c>
      <c r="D85" s="69" t="s">
        <v>656</v>
      </c>
    </row>
    <row r="86" ht="15.75" customHeight="1">
      <c r="A86" s="69" t="s">
        <v>751</v>
      </c>
      <c r="B86" s="69" t="s">
        <v>395</v>
      </c>
      <c r="C86" s="69" t="s">
        <v>711</v>
      </c>
      <c r="D86" s="69" t="s">
        <v>656</v>
      </c>
    </row>
    <row r="87" ht="15.75" customHeight="1">
      <c r="A87" s="69" t="s">
        <v>752</v>
      </c>
      <c r="B87" s="69" t="s">
        <v>400</v>
      </c>
      <c r="C87" s="69" t="s">
        <v>711</v>
      </c>
      <c r="D87" s="69" t="s">
        <v>656</v>
      </c>
    </row>
    <row r="88" ht="15.75" customHeight="1">
      <c r="A88" s="69" t="s">
        <v>753</v>
      </c>
      <c r="B88" s="69" t="s">
        <v>405</v>
      </c>
      <c r="C88" s="69" t="s">
        <v>711</v>
      </c>
      <c r="D88" s="69" t="s">
        <v>656</v>
      </c>
    </row>
    <row r="89" ht="15.75" customHeight="1">
      <c r="A89" s="69" t="s">
        <v>754</v>
      </c>
      <c r="B89" s="69" t="s">
        <v>410</v>
      </c>
      <c r="C89" s="69" t="s">
        <v>711</v>
      </c>
      <c r="D89" s="69" t="s">
        <v>656</v>
      </c>
    </row>
    <row r="90" ht="15.75" customHeight="1">
      <c r="A90" s="69" t="s">
        <v>755</v>
      </c>
      <c r="B90" s="69" t="s">
        <v>415</v>
      </c>
      <c r="C90" s="69" t="s">
        <v>711</v>
      </c>
      <c r="D90" s="69" t="s">
        <v>656</v>
      </c>
    </row>
    <row r="91" ht="15.75" customHeight="1">
      <c r="A91" s="69" t="s">
        <v>756</v>
      </c>
      <c r="B91" s="69" t="s">
        <v>419</v>
      </c>
      <c r="C91" s="69" t="s">
        <v>711</v>
      </c>
      <c r="D91" s="69" t="s">
        <v>656</v>
      </c>
    </row>
    <row r="92" ht="15.75" customHeight="1">
      <c r="A92" s="388" t="s">
        <v>757</v>
      </c>
      <c r="B92" s="69" t="s">
        <v>423</v>
      </c>
      <c r="C92" s="69" t="s">
        <v>711</v>
      </c>
      <c r="D92" s="69" t="s">
        <v>656</v>
      </c>
    </row>
    <row r="93" ht="15.75" customHeight="1">
      <c r="A93" s="69" t="s">
        <v>758</v>
      </c>
      <c r="B93" s="69" t="s">
        <v>428</v>
      </c>
      <c r="C93" s="69" t="s">
        <v>711</v>
      </c>
      <c r="D93" s="69" t="s">
        <v>656</v>
      </c>
    </row>
    <row r="94" ht="15.75" customHeight="1">
      <c r="A94" s="69" t="s">
        <v>759</v>
      </c>
      <c r="B94" s="69" t="s">
        <v>432</v>
      </c>
      <c r="C94" s="69" t="s">
        <v>711</v>
      </c>
      <c r="D94" s="69" t="s">
        <v>656</v>
      </c>
    </row>
    <row r="95" ht="15.75" customHeight="1">
      <c r="A95" s="393" t="s">
        <v>760</v>
      </c>
      <c r="B95" s="388" t="s">
        <v>437</v>
      </c>
      <c r="C95" s="388" t="s">
        <v>711</v>
      </c>
      <c r="D95" s="388" t="s">
        <v>656</v>
      </c>
    </row>
    <row r="96" ht="15.75" customHeight="1">
      <c r="A96" s="393" t="s">
        <v>761</v>
      </c>
      <c r="B96" s="388" t="s">
        <v>439</v>
      </c>
      <c r="C96" s="388" t="s">
        <v>711</v>
      </c>
      <c r="D96" s="388" t="s">
        <v>656</v>
      </c>
    </row>
    <row r="97" ht="15.75" customHeight="1">
      <c r="A97" s="394" t="s">
        <v>762</v>
      </c>
      <c r="B97" s="69" t="s">
        <v>446</v>
      </c>
      <c r="C97" s="69" t="s">
        <v>711</v>
      </c>
      <c r="D97" s="69" t="s">
        <v>656</v>
      </c>
    </row>
    <row r="98" ht="15.75" customHeight="1">
      <c r="A98" s="394" t="s">
        <v>763</v>
      </c>
      <c r="B98" s="69" t="s">
        <v>452</v>
      </c>
      <c r="C98" s="69" t="s">
        <v>711</v>
      </c>
      <c r="D98" s="69" t="s">
        <v>656</v>
      </c>
    </row>
    <row r="99" ht="15.75" customHeight="1">
      <c r="A99" s="395" t="s">
        <v>764</v>
      </c>
      <c r="B99" s="388" t="s">
        <v>457</v>
      </c>
      <c r="C99" s="388" t="s">
        <v>711</v>
      </c>
      <c r="D99" s="388" t="s">
        <v>656</v>
      </c>
    </row>
    <row r="100" ht="15.75" customHeight="1">
      <c r="A100" s="387" t="s">
        <v>765</v>
      </c>
      <c r="B100" s="388" t="s">
        <v>460</v>
      </c>
      <c r="C100" s="388" t="s">
        <v>711</v>
      </c>
      <c r="D100" s="388" t="s">
        <v>656</v>
      </c>
    </row>
    <row r="101" ht="15.75" customHeight="1">
      <c r="A101" s="69" t="s">
        <v>766</v>
      </c>
      <c r="B101" s="69" t="s">
        <v>129</v>
      </c>
      <c r="C101" s="69" t="s">
        <v>767</v>
      </c>
      <c r="D101" s="69" t="s">
        <v>666</v>
      </c>
    </row>
    <row r="102" ht="15.75" customHeight="1">
      <c r="A102" s="69" t="s">
        <v>768</v>
      </c>
      <c r="B102" s="69" t="s">
        <v>130</v>
      </c>
      <c r="C102" s="69" t="s">
        <v>769</v>
      </c>
      <c r="D102" s="69" t="s">
        <v>666</v>
      </c>
    </row>
    <row r="103" ht="15.75" customHeight="1">
      <c r="A103" s="69" t="s">
        <v>770</v>
      </c>
      <c r="B103" s="69" t="s">
        <v>131</v>
      </c>
      <c r="C103" s="69" t="s">
        <v>769</v>
      </c>
      <c r="D103" s="69" t="s">
        <v>666</v>
      </c>
    </row>
    <row r="104" ht="15.75" customHeight="1">
      <c r="A104" s="69" t="s">
        <v>771</v>
      </c>
      <c r="B104" s="69" t="s">
        <v>132</v>
      </c>
      <c r="C104" s="69" t="s">
        <v>769</v>
      </c>
      <c r="D104" s="69" t="s">
        <v>666</v>
      </c>
    </row>
    <row r="105" ht="15.75" customHeight="1">
      <c r="A105" s="69" t="s">
        <v>772</v>
      </c>
      <c r="B105" s="69" t="s">
        <v>133</v>
      </c>
      <c r="C105" s="69" t="s">
        <v>769</v>
      </c>
      <c r="D105" s="69" t="s">
        <v>666</v>
      </c>
    </row>
    <row r="106" ht="15.75" customHeight="1">
      <c r="A106" s="69" t="s">
        <v>773</v>
      </c>
      <c r="B106" s="69" t="s">
        <v>134</v>
      </c>
      <c r="C106" s="69" t="s">
        <v>774</v>
      </c>
      <c r="D106" s="69" t="s">
        <v>666</v>
      </c>
      <c r="E106" s="69" t="s">
        <v>775</v>
      </c>
    </row>
    <row r="107" ht="15.75" customHeight="1">
      <c r="A107" s="69" t="s">
        <v>776</v>
      </c>
      <c r="B107" s="69" t="s">
        <v>135</v>
      </c>
      <c r="C107" s="69" t="s">
        <v>767</v>
      </c>
      <c r="D107" s="69" t="s">
        <v>666</v>
      </c>
      <c r="E107" s="69" t="s">
        <v>777</v>
      </c>
    </row>
    <row r="108" ht="15.75" customHeight="1">
      <c r="A108" s="69" t="s">
        <v>778</v>
      </c>
      <c r="B108" s="69" t="s">
        <v>136</v>
      </c>
      <c r="C108" s="69" t="s">
        <v>767</v>
      </c>
      <c r="D108" s="69" t="s">
        <v>666</v>
      </c>
    </row>
    <row r="109" ht="15.75" customHeight="1">
      <c r="A109" s="69" t="s">
        <v>779</v>
      </c>
      <c r="B109" s="69" t="s">
        <v>137</v>
      </c>
      <c r="C109" s="69" t="s">
        <v>767</v>
      </c>
      <c r="D109" s="69" t="s">
        <v>666</v>
      </c>
    </row>
    <row r="110" ht="15.75" customHeight="1">
      <c r="A110" s="69" t="s">
        <v>780</v>
      </c>
      <c r="B110" s="69" t="s">
        <v>138</v>
      </c>
      <c r="C110" s="69" t="s">
        <v>774</v>
      </c>
      <c r="D110" s="69" t="s">
        <v>666</v>
      </c>
      <c r="E110" s="69" t="s">
        <v>138</v>
      </c>
    </row>
    <row r="111" ht="15.75" customHeight="1">
      <c r="A111" s="69" t="s">
        <v>781</v>
      </c>
      <c r="B111" s="69" t="s">
        <v>139</v>
      </c>
      <c r="C111" s="69" t="s">
        <v>769</v>
      </c>
      <c r="D111" s="69" t="s">
        <v>666</v>
      </c>
    </row>
    <row r="112" ht="15.75" customHeight="1">
      <c r="A112" s="69" t="s">
        <v>782</v>
      </c>
      <c r="B112" s="69" t="s">
        <v>140</v>
      </c>
      <c r="C112" s="69" t="s">
        <v>769</v>
      </c>
      <c r="D112" s="69" t="s">
        <v>666</v>
      </c>
    </row>
    <row r="113" ht="15.75" customHeight="1">
      <c r="A113" s="69" t="s">
        <v>783</v>
      </c>
      <c r="B113" s="69" t="s">
        <v>189</v>
      </c>
      <c r="C113" s="69" t="s">
        <v>769</v>
      </c>
      <c r="D113" s="69" t="s">
        <v>666</v>
      </c>
    </row>
    <row r="114" ht="15.75" customHeight="1">
      <c r="A114" s="69" t="s">
        <v>784</v>
      </c>
      <c r="B114" s="69" t="s">
        <v>141</v>
      </c>
      <c r="C114" s="69" t="s">
        <v>774</v>
      </c>
      <c r="D114" s="69" t="s">
        <v>666</v>
      </c>
      <c r="E114" s="69" t="s">
        <v>141</v>
      </c>
    </row>
    <row r="115" ht="15.75" customHeight="1">
      <c r="A115" s="69" t="s">
        <v>785</v>
      </c>
      <c r="B115" s="69" t="s">
        <v>142</v>
      </c>
      <c r="C115" s="69" t="s">
        <v>769</v>
      </c>
      <c r="D115" s="69" t="s">
        <v>666</v>
      </c>
      <c r="E115" s="69" t="s">
        <v>786</v>
      </c>
    </row>
    <row r="116" ht="15.75" customHeight="1">
      <c r="A116" s="69" t="s">
        <v>787</v>
      </c>
      <c r="B116" s="69" t="s">
        <v>143</v>
      </c>
      <c r="C116" s="69" t="s">
        <v>774</v>
      </c>
      <c r="D116" s="69" t="s">
        <v>666</v>
      </c>
      <c r="E116" s="69" t="s">
        <v>143</v>
      </c>
    </row>
    <row r="117" ht="15.75" customHeight="1">
      <c r="A117" s="69" t="s">
        <v>788</v>
      </c>
      <c r="B117" s="69" t="s">
        <v>144</v>
      </c>
      <c r="C117" s="69" t="s">
        <v>769</v>
      </c>
      <c r="D117" s="69" t="s">
        <v>666</v>
      </c>
      <c r="E117" s="69" t="s">
        <v>786</v>
      </c>
    </row>
    <row r="118" ht="15.75" customHeight="1">
      <c r="A118" s="69" t="s">
        <v>789</v>
      </c>
      <c r="B118" s="69" t="s">
        <v>145</v>
      </c>
      <c r="C118" s="69" t="s">
        <v>774</v>
      </c>
      <c r="D118" s="69" t="s">
        <v>666</v>
      </c>
      <c r="E118" s="69" t="s">
        <v>145</v>
      </c>
    </row>
    <row r="119" ht="15.75" customHeight="1">
      <c r="A119" s="69" t="s">
        <v>790</v>
      </c>
      <c r="B119" s="69" t="s">
        <v>146</v>
      </c>
      <c r="C119" s="69" t="s">
        <v>769</v>
      </c>
      <c r="D119" s="69" t="s">
        <v>666</v>
      </c>
      <c r="E119" s="69" t="s">
        <v>786</v>
      </c>
    </row>
    <row r="120" ht="15.75" customHeight="1">
      <c r="A120" s="69" t="s">
        <v>791</v>
      </c>
      <c r="B120" s="69" t="s">
        <v>147</v>
      </c>
      <c r="C120" s="69" t="s">
        <v>769</v>
      </c>
      <c r="D120" s="69" t="s">
        <v>666</v>
      </c>
      <c r="E120" s="31" t="s">
        <v>792</v>
      </c>
    </row>
    <row r="121" ht="15.75" customHeight="1">
      <c r="A121" s="69" t="s">
        <v>793</v>
      </c>
      <c r="B121" s="69" t="s">
        <v>148</v>
      </c>
      <c r="C121" s="69" t="s">
        <v>769</v>
      </c>
      <c r="D121" s="69" t="s">
        <v>666</v>
      </c>
      <c r="E121" s="69" t="s">
        <v>794</v>
      </c>
    </row>
    <row r="122" ht="15.75" customHeight="1">
      <c r="A122" s="69" t="s">
        <v>795</v>
      </c>
      <c r="B122" s="69" t="s">
        <v>149</v>
      </c>
      <c r="C122" s="69" t="s">
        <v>769</v>
      </c>
      <c r="D122" s="69" t="s">
        <v>666</v>
      </c>
      <c r="E122" s="69" t="s">
        <v>796</v>
      </c>
    </row>
    <row r="123" ht="15.75" customHeight="1">
      <c r="A123" s="69" t="s">
        <v>797</v>
      </c>
      <c r="B123" s="69" t="s">
        <v>461</v>
      </c>
      <c r="C123" s="69" t="s">
        <v>798</v>
      </c>
      <c r="D123" s="69" t="s">
        <v>666</v>
      </c>
    </row>
    <row r="124" ht="15.75" customHeight="1">
      <c r="A124" s="69" t="s">
        <v>799</v>
      </c>
      <c r="B124" s="69" t="s">
        <v>462</v>
      </c>
      <c r="C124" s="69" t="s">
        <v>798</v>
      </c>
      <c r="D124" s="69" t="s">
        <v>666</v>
      </c>
      <c r="E124" s="69" t="s">
        <v>800</v>
      </c>
    </row>
    <row r="125" ht="15.75" customHeight="1">
      <c r="A125" s="69" t="s">
        <v>801</v>
      </c>
      <c r="B125" s="69" t="s">
        <v>463</v>
      </c>
      <c r="C125" s="69" t="s">
        <v>798</v>
      </c>
      <c r="D125" s="69" t="s">
        <v>666</v>
      </c>
      <c r="E125" s="69" t="s">
        <v>802</v>
      </c>
    </row>
    <row r="126" ht="15.75" customHeight="1">
      <c r="A126" s="69" t="s">
        <v>803</v>
      </c>
      <c r="B126" s="69" t="s">
        <v>464</v>
      </c>
      <c r="C126" s="69" t="s">
        <v>798</v>
      </c>
      <c r="D126" s="69" t="s">
        <v>666</v>
      </c>
    </row>
    <row r="127" ht="15.75" customHeight="1">
      <c r="A127" s="385" t="s">
        <v>90</v>
      </c>
      <c r="B127" s="385"/>
      <c r="C127" s="385"/>
      <c r="D127" s="385"/>
      <c r="E127" s="385"/>
    </row>
    <row r="128" ht="15.75" customHeight="1">
      <c r="A128" s="69" t="s">
        <v>804</v>
      </c>
      <c r="B128" s="69" t="s">
        <v>465</v>
      </c>
      <c r="C128" s="69" t="s">
        <v>659</v>
      </c>
      <c r="D128" s="69" t="s">
        <v>656</v>
      </c>
    </row>
    <row r="129" ht="15.75" customHeight="1">
      <c r="A129" s="69" t="s">
        <v>805</v>
      </c>
      <c r="B129" s="69" t="s">
        <v>466</v>
      </c>
      <c r="C129" s="69" t="s">
        <v>806</v>
      </c>
      <c r="D129" s="69" t="s">
        <v>656</v>
      </c>
      <c r="E129" s="69" t="s">
        <v>807</v>
      </c>
    </row>
    <row r="130" ht="15.75" customHeight="1">
      <c r="A130" s="69" t="s">
        <v>768</v>
      </c>
      <c r="B130" s="69" t="s">
        <v>130</v>
      </c>
      <c r="C130" s="69" t="s">
        <v>769</v>
      </c>
      <c r="D130" s="69" t="s">
        <v>666</v>
      </c>
    </row>
    <row r="131" ht="15.75" customHeight="1">
      <c r="A131" s="69" t="s">
        <v>770</v>
      </c>
      <c r="B131" s="69" t="s">
        <v>131</v>
      </c>
      <c r="C131" s="69" t="s">
        <v>769</v>
      </c>
      <c r="D131" s="69" t="s">
        <v>666</v>
      </c>
    </row>
    <row r="132" ht="15.75" customHeight="1">
      <c r="A132" s="69" t="s">
        <v>771</v>
      </c>
      <c r="B132" s="69" t="s">
        <v>132</v>
      </c>
      <c r="C132" s="69" t="s">
        <v>769</v>
      </c>
      <c r="D132" s="69" t="s">
        <v>666</v>
      </c>
    </row>
    <row r="133" ht="15.75" customHeight="1">
      <c r="A133" s="69" t="s">
        <v>772</v>
      </c>
      <c r="B133" s="69" t="s">
        <v>133</v>
      </c>
      <c r="C133" s="69" t="s">
        <v>769</v>
      </c>
      <c r="D133" s="69" t="s">
        <v>666</v>
      </c>
    </row>
    <row r="134" ht="15.75" customHeight="1">
      <c r="A134" s="69" t="s">
        <v>773</v>
      </c>
      <c r="B134" s="69" t="s">
        <v>134</v>
      </c>
      <c r="C134" s="69" t="s">
        <v>774</v>
      </c>
      <c r="D134" s="69" t="s">
        <v>666</v>
      </c>
      <c r="E134" s="69" t="s">
        <v>775</v>
      </c>
    </row>
    <row r="135" ht="15.75" customHeight="1">
      <c r="A135" s="69" t="s">
        <v>776</v>
      </c>
      <c r="B135" s="69" t="s">
        <v>135</v>
      </c>
      <c r="C135" s="69" t="s">
        <v>767</v>
      </c>
      <c r="D135" s="69" t="s">
        <v>666</v>
      </c>
      <c r="E135" s="69" t="s">
        <v>777</v>
      </c>
    </row>
    <row r="136" ht="15.75" customHeight="1">
      <c r="A136" s="69" t="s">
        <v>778</v>
      </c>
      <c r="B136" s="69" t="s">
        <v>136</v>
      </c>
      <c r="C136" s="69" t="s">
        <v>767</v>
      </c>
      <c r="D136" s="69" t="s">
        <v>666</v>
      </c>
    </row>
    <row r="137" ht="15.75" customHeight="1">
      <c r="A137" s="69" t="s">
        <v>779</v>
      </c>
      <c r="B137" s="69" t="s">
        <v>137</v>
      </c>
      <c r="C137" s="69" t="s">
        <v>767</v>
      </c>
      <c r="D137" s="69" t="s">
        <v>666</v>
      </c>
    </row>
    <row r="138" ht="15.75" customHeight="1">
      <c r="A138" s="69" t="s">
        <v>780</v>
      </c>
      <c r="B138" s="69" t="s">
        <v>138</v>
      </c>
      <c r="C138" s="69" t="s">
        <v>774</v>
      </c>
      <c r="D138" s="69" t="s">
        <v>666</v>
      </c>
      <c r="E138" s="69" t="s">
        <v>138</v>
      </c>
    </row>
    <row r="139" ht="15.75" customHeight="1">
      <c r="A139" s="69" t="s">
        <v>781</v>
      </c>
      <c r="B139" s="69" t="s">
        <v>139</v>
      </c>
      <c r="C139" s="69" t="s">
        <v>769</v>
      </c>
      <c r="D139" s="69" t="s">
        <v>666</v>
      </c>
    </row>
    <row r="140" ht="15.75" customHeight="1">
      <c r="A140" s="69" t="s">
        <v>782</v>
      </c>
      <c r="B140" s="69" t="s">
        <v>140</v>
      </c>
      <c r="C140" s="69" t="s">
        <v>769</v>
      </c>
      <c r="D140" s="69" t="s">
        <v>666</v>
      </c>
    </row>
    <row r="141" ht="15.75" customHeight="1">
      <c r="A141" s="69" t="s">
        <v>783</v>
      </c>
      <c r="B141" s="69" t="s">
        <v>189</v>
      </c>
      <c r="C141" s="69" t="s">
        <v>769</v>
      </c>
      <c r="D141" s="69" t="s">
        <v>666</v>
      </c>
    </row>
    <row r="142" ht="15.75" customHeight="1">
      <c r="A142" s="69" t="s">
        <v>784</v>
      </c>
      <c r="B142" s="69" t="s">
        <v>141</v>
      </c>
      <c r="C142" s="69" t="s">
        <v>774</v>
      </c>
      <c r="D142" s="69" t="s">
        <v>666</v>
      </c>
      <c r="E142" s="69" t="s">
        <v>141</v>
      </c>
    </row>
    <row r="143" ht="15.75" customHeight="1">
      <c r="A143" s="69" t="s">
        <v>785</v>
      </c>
      <c r="B143" s="69" t="s">
        <v>142</v>
      </c>
      <c r="C143" s="69" t="s">
        <v>769</v>
      </c>
      <c r="D143" s="69" t="s">
        <v>666</v>
      </c>
      <c r="E143" s="69" t="s">
        <v>786</v>
      </c>
    </row>
    <row r="144" ht="15.75" customHeight="1">
      <c r="A144" s="69" t="s">
        <v>787</v>
      </c>
      <c r="B144" s="69" t="s">
        <v>143</v>
      </c>
      <c r="C144" s="69" t="s">
        <v>774</v>
      </c>
      <c r="D144" s="69" t="s">
        <v>666</v>
      </c>
      <c r="E144" s="69" t="s">
        <v>143</v>
      </c>
    </row>
    <row r="145" ht="15.75" customHeight="1">
      <c r="A145" s="69" t="s">
        <v>788</v>
      </c>
      <c r="B145" s="69" t="s">
        <v>144</v>
      </c>
      <c r="C145" s="69" t="s">
        <v>769</v>
      </c>
      <c r="D145" s="69" t="s">
        <v>666</v>
      </c>
      <c r="E145" s="69" t="s">
        <v>786</v>
      </c>
    </row>
    <row r="146" ht="15.75" customHeight="1">
      <c r="A146" s="69" t="s">
        <v>789</v>
      </c>
      <c r="B146" s="69" t="s">
        <v>145</v>
      </c>
      <c r="C146" s="69" t="s">
        <v>774</v>
      </c>
      <c r="D146" s="69" t="s">
        <v>666</v>
      </c>
      <c r="E146" s="69" t="s">
        <v>145</v>
      </c>
    </row>
    <row r="147" ht="15.75" customHeight="1">
      <c r="A147" s="69" t="s">
        <v>790</v>
      </c>
      <c r="B147" s="69" t="s">
        <v>146</v>
      </c>
      <c r="C147" s="69" t="s">
        <v>769</v>
      </c>
      <c r="D147" s="69" t="s">
        <v>666</v>
      </c>
      <c r="E147" s="69" t="s">
        <v>808</v>
      </c>
    </row>
    <row r="148" ht="15.75" customHeight="1">
      <c r="A148" s="69" t="s">
        <v>809</v>
      </c>
      <c r="B148" s="69" t="s">
        <v>467</v>
      </c>
      <c r="C148" s="69" t="s">
        <v>798</v>
      </c>
      <c r="D148" s="69" t="s">
        <v>666</v>
      </c>
      <c r="E148" s="31" t="s">
        <v>810</v>
      </c>
    </row>
    <row r="149" ht="15.75" customHeight="1">
      <c r="A149" s="69" t="s">
        <v>811</v>
      </c>
      <c r="B149" s="69" t="s">
        <v>468</v>
      </c>
      <c r="C149" s="69" t="s">
        <v>812</v>
      </c>
      <c r="D149" s="69" t="s">
        <v>656</v>
      </c>
      <c r="E149" s="69" t="s">
        <v>813</v>
      </c>
    </row>
    <row r="150" ht="15.75" customHeight="1">
      <c r="A150" s="69" t="s">
        <v>814</v>
      </c>
      <c r="B150" s="69" t="s">
        <v>534</v>
      </c>
      <c r="C150" s="69" t="s">
        <v>815</v>
      </c>
      <c r="D150" s="69" t="s">
        <v>656</v>
      </c>
    </row>
    <row r="151" ht="15.75" customHeight="1">
      <c r="A151" s="69" t="s">
        <v>816</v>
      </c>
      <c r="B151" s="69" t="s">
        <v>551</v>
      </c>
      <c r="C151" s="69" t="s">
        <v>817</v>
      </c>
      <c r="D151" s="69" t="s">
        <v>656</v>
      </c>
    </row>
    <row r="152" ht="15.75" customHeight="1">
      <c r="A152" s="69" t="s">
        <v>818</v>
      </c>
      <c r="B152" s="69" t="s">
        <v>535</v>
      </c>
      <c r="C152" s="69" t="s">
        <v>819</v>
      </c>
      <c r="D152" s="69" t="s">
        <v>656</v>
      </c>
    </row>
    <row r="153" ht="15.75" customHeight="1">
      <c r="A153" s="69" t="s">
        <v>766</v>
      </c>
      <c r="B153" s="69" t="s">
        <v>129</v>
      </c>
      <c r="C153" s="69" t="s">
        <v>767</v>
      </c>
      <c r="D153" s="69" t="s">
        <v>666</v>
      </c>
    </row>
    <row r="154" ht="15.75" customHeight="1">
      <c r="A154" s="385" t="s">
        <v>91</v>
      </c>
      <c r="B154" s="385"/>
      <c r="C154" s="385"/>
      <c r="D154" s="385"/>
      <c r="E154" s="385"/>
    </row>
    <row r="155" ht="15.75" customHeight="1">
      <c r="A155" s="69" t="s">
        <v>804</v>
      </c>
      <c r="B155" s="69" t="s">
        <v>465</v>
      </c>
      <c r="C155" s="69" t="s">
        <v>659</v>
      </c>
      <c r="D155" s="69" t="s">
        <v>656</v>
      </c>
    </row>
    <row r="156" ht="15.75" customHeight="1">
      <c r="A156" s="69" t="s">
        <v>805</v>
      </c>
      <c r="B156" s="69" t="s">
        <v>466</v>
      </c>
      <c r="C156" s="69" t="s">
        <v>806</v>
      </c>
      <c r="D156" s="69" t="s">
        <v>656</v>
      </c>
      <c r="E156" s="69" t="s">
        <v>807</v>
      </c>
    </row>
    <row r="157" ht="15.75" customHeight="1">
      <c r="A157" s="69" t="s">
        <v>768</v>
      </c>
      <c r="B157" s="69" t="s">
        <v>130</v>
      </c>
      <c r="C157" s="69" t="s">
        <v>769</v>
      </c>
      <c r="D157" s="69" t="s">
        <v>666</v>
      </c>
    </row>
    <row r="158" ht="15.75" customHeight="1">
      <c r="A158" s="69" t="s">
        <v>770</v>
      </c>
      <c r="B158" s="69" t="s">
        <v>131</v>
      </c>
      <c r="C158" s="69" t="s">
        <v>769</v>
      </c>
      <c r="D158" s="69" t="s">
        <v>666</v>
      </c>
    </row>
    <row r="159" ht="15.75" customHeight="1">
      <c r="A159" s="69" t="s">
        <v>771</v>
      </c>
      <c r="B159" s="69" t="s">
        <v>132</v>
      </c>
      <c r="C159" s="69" t="s">
        <v>769</v>
      </c>
      <c r="D159" s="69" t="s">
        <v>666</v>
      </c>
    </row>
    <row r="160" ht="15.75" customHeight="1">
      <c r="A160" s="69" t="s">
        <v>772</v>
      </c>
      <c r="B160" s="69" t="s">
        <v>133</v>
      </c>
      <c r="C160" s="69" t="s">
        <v>769</v>
      </c>
      <c r="D160" s="69" t="s">
        <v>666</v>
      </c>
    </row>
    <row r="161" ht="15.75" customHeight="1">
      <c r="A161" s="69" t="s">
        <v>773</v>
      </c>
      <c r="B161" s="69" t="s">
        <v>134</v>
      </c>
      <c r="C161" s="69" t="s">
        <v>774</v>
      </c>
      <c r="D161" s="69" t="s">
        <v>666</v>
      </c>
      <c r="E161" s="69" t="s">
        <v>775</v>
      </c>
    </row>
    <row r="162" ht="15.75" customHeight="1">
      <c r="A162" s="69" t="s">
        <v>776</v>
      </c>
      <c r="B162" s="69" t="s">
        <v>135</v>
      </c>
      <c r="C162" s="69" t="s">
        <v>767</v>
      </c>
      <c r="D162" s="69" t="s">
        <v>666</v>
      </c>
      <c r="E162" s="69" t="s">
        <v>777</v>
      </c>
    </row>
    <row r="163" ht="15.75" customHeight="1">
      <c r="A163" s="69" t="s">
        <v>778</v>
      </c>
      <c r="B163" s="69" t="s">
        <v>136</v>
      </c>
      <c r="C163" s="69" t="s">
        <v>767</v>
      </c>
      <c r="D163" s="69" t="s">
        <v>666</v>
      </c>
    </row>
    <row r="164" ht="15.75" customHeight="1">
      <c r="A164" s="69" t="s">
        <v>779</v>
      </c>
      <c r="B164" s="69" t="s">
        <v>137</v>
      </c>
      <c r="C164" s="69" t="s">
        <v>767</v>
      </c>
      <c r="D164" s="69" t="s">
        <v>666</v>
      </c>
    </row>
    <row r="165" ht="15.75" customHeight="1">
      <c r="A165" s="69" t="s">
        <v>780</v>
      </c>
      <c r="B165" s="69" t="s">
        <v>138</v>
      </c>
      <c r="C165" s="69" t="s">
        <v>774</v>
      </c>
      <c r="D165" s="69" t="s">
        <v>666</v>
      </c>
      <c r="E165" s="69" t="s">
        <v>138</v>
      </c>
    </row>
    <row r="166" ht="15.75" customHeight="1">
      <c r="A166" s="69" t="s">
        <v>781</v>
      </c>
      <c r="B166" s="69" t="s">
        <v>139</v>
      </c>
      <c r="C166" s="69" t="s">
        <v>769</v>
      </c>
      <c r="D166" s="69" t="s">
        <v>666</v>
      </c>
    </row>
    <row r="167" ht="15.75" customHeight="1">
      <c r="A167" s="69" t="s">
        <v>782</v>
      </c>
      <c r="B167" s="69" t="s">
        <v>140</v>
      </c>
      <c r="C167" s="69" t="s">
        <v>769</v>
      </c>
      <c r="D167" s="69" t="s">
        <v>666</v>
      </c>
    </row>
    <row r="168" ht="15.75" customHeight="1">
      <c r="A168" s="69" t="s">
        <v>783</v>
      </c>
      <c r="B168" s="69" t="s">
        <v>189</v>
      </c>
      <c r="C168" s="69" t="s">
        <v>769</v>
      </c>
      <c r="D168" s="69" t="s">
        <v>666</v>
      </c>
    </row>
    <row r="169" ht="15.75" customHeight="1">
      <c r="A169" s="69" t="s">
        <v>784</v>
      </c>
      <c r="B169" s="69" t="s">
        <v>141</v>
      </c>
      <c r="C169" s="69" t="s">
        <v>774</v>
      </c>
      <c r="D169" s="69" t="s">
        <v>666</v>
      </c>
      <c r="E169" s="69" t="s">
        <v>141</v>
      </c>
    </row>
    <row r="170" ht="15.75" customHeight="1">
      <c r="A170" s="69" t="s">
        <v>785</v>
      </c>
      <c r="B170" s="69" t="s">
        <v>142</v>
      </c>
      <c r="C170" s="69" t="s">
        <v>769</v>
      </c>
      <c r="D170" s="69" t="s">
        <v>666</v>
      </c>
      <c r="E170" s="69" t="s">
        <v>786</v>
      </c>
    </row>
    <row r="171" ht="15.75" customHeight="1">
      <c r="A171" s="69" t="s">
        <v>787</v>
      </c>
      <c r="B171" s="69" t="s">
        <v>143</v>
      </c>
      <c r="C171" s="69" t="s">
        <v>774</v>
      </c>
      <c r="D171" s="69" t="s">
        <v>666</v>
      </c>
      <c r="E171" s="69" t="s">
        <v>143</v>
      </c>
    </row>
    <row r="172" ht="15.75" customHeight="1">
      <c r="A172" s="69" t="s">
        <v>790</v>
      </c>
      <c r="B172" s="69" t="s">
        <v>146</v>
      </c>
      <c r="C172" s="69" t="s">
        <v>769</v>
      </c>
      <c r="D172" s="69" t="s">
        <v>666</v>
      </c>
      <c r="E172" s="69" t="s">
        <v>808</v>
      </c>
    </row>
    <row r="173" ht="15.75" customHeight="1">
      <c r="A173" s="69" t="s">
        <v>820</v>
      </c>
      <c r="B173" s="69" t="s">
        <v>593</v>
      </c>
      <c r="C173" s="69" t="s">
        <v>821</v>
      </c>
      <c r="D173" s="69" t="s">
        <v>656</v>
      </c>
    </row>
    <row r="174" ht="15.75" customHeight="1">
      <c r="A174" s="69" t="s">
        <v>822</v>
      </c>
      <c r="B174" s="69" t="s">
        <v>635</v>
      </c>
      <c r="C174" s="69" t="s">
        <v>823</v>
      </c>
      <c r="D174" s="69" t="s">
        <v>656</v>
      </c>
    </row>
    <row r="175" ht="15.75" customHeight="1">
      <c r="A175" s="69" t="s">
        <v>818</v>
      </c>
      <c r="B175" s="69" t="s">
        <v>535</v>
      </c>
      <c r="C175" s="69" t="s">
        <v>819</v>
      </c>
      <c r="D175" s="69" t="s">
        <v>656</v>
      </c>
    </row>
    <row r="176" ht="15.75" customHeight="1">
      <c r="A176" s="69" t="s">
        <v>766</v>
      </c>
      <c r="B176" s="69" t="s">
        <v>129</v>
      </c>
      <c r="C176" s="69" t="s">
        <v>767</v>
      </c>
      <c r="D176" s="69" t="s">
        <v>666</v>
      </c>
    </row>
    <row r="177" ht="15.75" customHeight="1">
      <c r="A177" s="69" t="s">
        <v>809</v>
      </c>
      <c r="B177" s="69" t="s">
        <v>467</v>
      </c>
      <c r="C177" s="69" t="s">
        <v>798</v>
      </c>
      <c r="D177" s="69" t="s">
        <v>666</v>
      </c>
      <c r="E177" s="31" t="s">
        <v>824</v>
      </c>
    </row>
    <row r="178" ht="15.75" customHeight="1">
      <c r="A178" s="385" t="s">
        <v>825</v>
      </c>
      <c r="B178" s="385"/>
      <c r="C178" s="385"/>
      <c r="D178" s="385"/>
      <c r="E178" s="385"/>
    </row>
    <row r="179" ht="15.75" customHeight="1">
      <c r="A179" s="69" t="s">
        <v>826</v>
      </c>
      <c r="B179" s="69" t="s">
        <v>827</v>
      </c>
      <c r="C179" s="69" t="s">
        <v>828</v>
      </c>
      <c r="D179" s="69" t="s">
        <v>656</v>
      </c>
    </row>
    <row r="180" ht="15.75" customHeight="1">
      <c r="A180" s="69" t="s">
        <v>829</v>
      </c>
      <c r="B180" s="69" t="s">
        <v>830</v>
      </c>
      <c r="C180" s="69" t="s">
        <v>659</v>
      </c>
      <c r="D180" s="69" t="s">
        <v>656</v>
      </c>
    </row>
    <row r="181" ht="15.75" customHeight="1">
      <c r="A181" s="69" t="s">
        <v>804</v>
      </c>
      <c r="B181" s="69" t="s">
        <v>465</v>
      </c>
      <c r="C181" s="69" t="s">
        <v>659</v>
      </c>
      <c r="D181" s="69" t="s">
        <v>656</v>
      </c>
    </row>
    <row r="182" ht="15.75" customHeight="1">
      <c r="A182" s="69" t="s">
        <v>805</v>
      </c>
      <c r="B182" s="69" t="s">
        <v>466</v>
      </c>
      <c r="C182" s="69" t="s">
        <v>806</v>
      </c>
      <c r="D182" s="69" t="s">
        <v>656</v>
      </c>
      <c r="E182" s="69" t="s">
        <v>807</v>
      </c>
    </row>
    <row r="183" ht="15.75" customHeight="1">
      <c r="A183" s="69" t="s">
        <v>766</v>
      </c>
      <c r="B183" s="69" t="s">
        <v>129</v>
      </c>
      <c r="C183" s="69" t="s">
        <v>767</v>
      </c>
      <c r="D183" s="69" t="s">
        <v>666</v>
      </c>
    </row>
    <row r="184" ht="15.75" customHeight="1">
      <c r="A184" s="69" t="s">
        <v>768</v>
      </c>
      <c r="B184" s="69" t="s">
        <v>130</v>
      </c>
      <c r="C184" s="69" t="s">
        <v>769</v>
      </c>
      <c r="D184" s="69" t="s">
        <v>666</v>
      </c>
    </row>
    <row r="185" ht="15.75" customHeight="1">
      <c r="A185" s="69" t="s">
        <v>770</v>
      </c>
      <c r="B185" s="69" t="s">
        <v>131</v>
      </c>
      <c r="C185" s="69" t="s">
        <v>769</v>
      </c>
      <c r="D185" s="69" t="s">
        <v>666</v>
      </c>
    </row>
    <row r="186" ht="15.75" customHeight="1">
      <c r="A186" s="69" t="s">
        <v>771</v>
      </c>
      <c r="B186" s="69" t="s">
        <v>132</v>
      </c>
      <c r="C186" s="69" t="s">
        <v>769</v>
      </c>
      <c r="D186" s="69" t="s">
        <v>666</v>
      </c>
    </row>
    <row r="187" ht="15.75" customHeight="1">
      <c r="A187" s="69" t="s">
        <v>772</v>
      </c>
      <c r="B187" s="69" t="s">
        <v>133</v>
      </c>
      <c r="C187" s="69" t="s">
        <v>769</v>
      </c>
      <c r="D187" s="69" t="s">
        <v>666</v>
      </c>
    </row>
    <row r="188" ht="15.75" customHeight="1">
      <c r="A188" s="69" t="s">
        <v>773</v>
      </c>
      <c r="B188" s="69" t="s">
        <v>134</v>
      </c>
      <c r="C188" s="69" t="s">
        <v>774</v>
      </c>
      <c r="D188" s="69" t="s">
        <v>666</v>
      </c>
      <c r="E188" s="69" t="s">
        <v>775</v>
      </c>
    </row>
    <row r="189" ht="15.75" customHeight="1">
      <c r="A189" s="69" t="s">
        <v>776</v>
      </c>
      <c r="B189" s="69" t="s">
        <v>135</v>
      </c>
      <c r="C189" s="69" t="s">
        <v>767</v>
      </c>
      <c r="D189" s="69" t="s">
        <v>666</v>
      </c>
      <c r="E189" s="69" t="s">
        <v>777</v>
      </c>
    </row>
    <row r="190" ht="15.75" customHeight="1">
      <c r="A190" s="69" t="s">
        <v>778</v>
      </c>
      <c r="B190" s="69" t="s">
        <v>136</v>
      </c>
      <c r="C190" s="69" t="s">
        <v>767</v>
      </c>
      <c r="D190" s="69" t="s">
        <v>666</v>
      </c>
    </row>
    <row r="191" ht="15.75" customHeight="1">
      <c r="A191" s="69" t="s">
        <v>779</v>
      </c>
      <c r="B191" s="69" t="s">
        <v>137</v>
      </c>
      <c r="C191" s="69" t="s">
        <v>767</v>
      </c>
      <c r="D191" s="69" t="s">
        <v>666</v>
      </c>
    </row>
    <row r="192" ht="15.75" customHeight="1">
      <c r="A192" s="69" t="s">
        <v>780</v>
      </c>
      <c r="B192" s="69" t="s">
        <v>138</v>
      </c>
      <c r="C192" s="69" t="s">
        <v>774</v>
      </c>
      <c r="D192" s="69" t="s">
        <v>666</v>
      </c>
      <c r="E192" s="69" t="s">
        <v>138</v>
      </c>
    </row>
    <row r="193" ht="15.75" customHeight="1">
      <c r="A193" s="69" t="s">
        <v>781</v>
      </c>
      <c r="B193" s="69" t="s">
        <v>139</v>
      </c>
      <c r="C193" s="69" t="s">
        <v>769</v>
      </c>
      <c r="D193" s="69" t="s">
        <v>666</v>
      </c>
    </row>
    <row r="194" ht="15.75" customHeight="1">
      <c r="A194" s="69" t="s">
        <v>782</v>
      </c>
      <c r="B194" s="69" t="s">
        <v>140</v>
      </c>
      <c r="C194" s="69" t="s">
        <v>769</v>
      </c>
      <c r="D194" s="69" t="s">
        <v>666</v>
      </c>
    </row>
    <row r="195" ht="15.75" customHeight="1">
      <c r="A195" s="69" t="s">
        <v>783</v>
      </c>
      <c r="B195" s="69" t="s">
        <v>189</v>
      </c>
      <c r="C195" s="69" t="s">
        <v>769</v>
      </c>
      <c r="D195" s="69" t="s">
        <v>666</v>
      </c>
    </row>
    <row r="196" ht="15.75" customHeight="1">
      <c r="A196" s="69" t="s">
        <v>784</v>
      </c>
      <c r="B196" s="69" t="s">
        <v>141</v>
      </c>
      <c r="C196" s="69" t="s">
        <v>774</v>
      </c>
      <c r="D196" s="69" t="s">
        <v>666</v>
      </c>
      <c r="E196" s="69" t="s">
        <v>141</v>
      </c>
    </row>
    <row r="197" ht="15.75" customHeight="1">
      <c r="A197" s="69" t="s">
        <v>785</v>
      </c>
      <c r="B197" s="69" t="s">
        <v>142</v>
      </c>
      <c r="C197" s="69" t="s">
        <v>769</v>
      </c>
      <c r="D197" s="69" t="s">
        <v>666</v>
      </c>
      <c r="E197" s="69" t="s">
        <v>786</v>
      </c>
    </row>
    <row r="198" ht="15.75" customHeight="1">
      <c r="A198" s="69" t="s">
        <v>787</v>
      </c>
      <c r="B198" s="69" t="s">
        <v>143</v>
      </c>
      <c r="C198" s="69" t="s">
        <v>774</v>
      </c>
      <c r="D198" s="69" t="s">
        <v>666</v>
      </c>
      <c r="E198" s="69" t="s">
        <v>143</v>
      </c>
    </row>
    <row r="199" ht="15.75" customHeight="1">
      <c r="A199" s="69" t="s">
        <v>790</v>
      </c>
      <c r="B199" s="69" t="s">
        <v>146</v>
      </c>
      <c r="C199" s="69" t="s">
        <v>769</v>
      </c>
      <c r="D199" s="69" t="s">
        <v>666</v>
      </c>
      <c r="E199" s="69" t="s">
        <v>808</v>
      </c>
    </row>
    <row r="200" ht="15.75" customHeight="1">
      <c r="A200" s="69" t="s">
        <v>809</v>
      </c>
      <c r="B200" s="69" t="s">
        <v>467</v>
      </c>
      <c r="C200" s="69" t="s">
        <v>798</v>
      </c>
      <c r="D200" s="69" t="s">
        <v>666</v>
      </c>
      <c r="E200" s="31" t="s">
        <v>824</v>
      </c>
    </row>
    <row r="201" ht="15.75" customHeight="1">
      <c r="A201" s="385" t="s">
        <v>831</v>
      </c>
      <c r="B201" s="385"/>
      <c r="C201" s="385"/>
      <c r="D201" s="385"/>
      <c r="E201" s="385"/>
    </row>
    <row r="202" ht="15.75" customHeight="1">
      <c r="A202" s="69" t="s">
        <v>766</v>
      </c>
      <c r="B202" s="69" t="s">
        <v>129</v>
      </c>
      <c r="C202" s="69" t="s">
        <v>767</v>
      </c>
      <c r="D202" s="69" t="s">
        <v>666</v>
      </c>
    </row>
    <row r="203" ht="15.75" customHeight="1">
      <c r="A203" s="69" t="s">
        <v>832</v>
      </c>
      <c r="B203" s="69" t="s">
        <v>833</v>
      </c>
      <c r="C203" s="69" t="s">
        <v>769</v>
      </c>
      <c r="D203" s="69" t="s">
        <v>666</v>
      </c>
      <c r="E203" s="69" t="s">
        <v>834</v>
      </c>
    </row>
    <row r="204" ht="15.75" customHeight="1">
      <c r="A204" s="69" t="s">
        <v>835</v>
      </c>
      <c r="B204" s="69" t="s">
        <v>836</v>
      </c>
      <c r="C204" s="69" t="s">
        <v>767</v>
      </c>
      <c r="D204" s="69" t="s">
        <v>666</v>
      </c>
    </row>
    <row r="205" ht="15.75" customHeight="1">
      <c r="A205" s="69" t="s">
        <v>837</v>
      </c>
      <c r="B205" s="69" t="s">
        <v>838</v>
      </c>
      <c r="C205" s="69" t="s">
        <v>798</v>
      </c>
      <c r="D205" s="69" t="s">
        <v>666</v>
      </c>
    </row>
    <row r="206" ht="15.75" customHeight="1">
      <c r="A206" s="385" t="s">
        <v>839</v>
      </c>
      <c r="B206" s="385"/>
      <c r="C206" s="385"/>
      <c r="D206" s="385"/>
      <c r="E206" s="385"/>
    </row>
    <row r="207" ht="15.75" customHeight="1">
      <c r="A207" s="69" t="s">
        <v>804</v>
      </c>
      <c r="B207" s="69" t="s">
        <v>840</v>
      </c>
      <c r="C207" s="69" t="s">
        <v>659</v>
      </c>
      <c r="D207" s="69" t="s">
        <v>656</v>
      </c>
    </row>
    <row r="208" ht="15.75" customHeight="1">
      <c r="A208" s="69" t="s">
        <v>841</v>
      </c>
      <c r="B208" s="69" t="s">
        <v>842</v>
      </c>
      <c r="C208" s="69" t="s">
        <v>659</v>
      </c>
      <c r="D208" s="69" t="s">
        <v>656</v>
      </c>
    </row>
    <row r="209" ht="15.75" customHeight="1">
      <c r="A209" s="69" t="s">
        <v>772</v>
      </c>
      <c r="B209" s="69" t="s">
        <v>843</v>
      </c>
      <c r="C209" s="69" t="s">
        <v>769</v>
      </c>
      <c r="D209" s="69" t="s">
        <v>666</v>
      </c>
      <c r="E209" s="69" t="s">
        <v>844</v>
      </c>
    </row>
    <row r="210" ht="15.75" customHeight="1">
      <c r="A210" s="69" t="s">
        <v>845</v>
      </c>
      <c r="B210" s="69" t="s">
        <v>846</v>
      </c>
      <c r="C210" s="69" t="s">
        <v>774</v>
      </c>
      <c r="D210" s="69" t="s">
        <v>666</v>
      </c>
    </row>
    <row r="211" ht="15.75" customHeight="1">
      <c r="A211" s="385" t="s">
        <v>847</v>
      </c>
      <c r="B211" s="385"/>
      <c r="C211" s="385"/>
      <c r="D211" s="385"/>
      <c r="E211" s="385"/>
    </row>
    <row r="212" ht="15.75" customHeight="1">
      <c r="A212" s="69" t="s">
        <v>766</v>
      </c>
      <c r="B212" s="69" t="s">
        <v>129</v>
      </c>
      <c r="C212" s="69" t="s">
        <v>767</v>
      </c>
      <c r="D212" s="69" t="s">
        <v>666</v>
      </c>
    </row>
    <row r="213" ht="15.75" customHeight="1">
      <c r="A213" s="69" t="s">
        <v>832</v>
      </c>
      <c r="B213" s="69" t="s">
        <v>833</v>
      </c>
      <c r="C213" s="69" t="s">
        <v>769</v>
      </c>
      <c r="D213" s="69" t="s">
        <v>666</v>
      </c>
      <c r="E213" s="69" t="s">
        <v>834</v>
      </c>
    </row>
    <row r="214" ht="15.75" customHeight="1">
      <c r="A214" s="69" t="s">
        <v>835</v>
      </c>
      <c r="B214" s="69" t="s">
        <v>848</v>
      </c>
      <c r="C214" s="69" t="s">
        <v>767</v>
      </c>
      <c r="D214" s="69" t="s">
        <v>666</v>
      </c>
    </row>
    <row r="215" ht="15.75" customHeight="1">
      <c r="A215" s="69" t="s">
        <v>849</v>
      </c>
      <c r="B215" s="69" t="s">
        <v>850</v>
      </c>
      <c r="C215" s="69" t="s">
        <v>798</v>
      </c>
      <c r="D215" s="69" t="s">
        <v>666</v>
      </c>
    </row>
    <row r="216" ht="15.75" customHeight="1">
      <c r="A216" s="385" t="s">
        <v>851</v>
      </c>
      <c r="B216" s="385"/>
      <c r="C216" s="385"/>
      <c r="D216" s="385"/>
      <c r="E216" s="385"/>
    </row>
    <row r="217" ht="15.75" customHeight="1">
      <c r="A217" s="69" t="s">
        <v>852</v>
      </c>
      <c r="B217" s="69" t="s">
        <v>481</v>
      </c>
      <c r="C217" s="69" t="s">
        <v>659</v>
      </c>
      <c r="D217" s="69" t="s">
        <v>656</v>
      </c>
    </row>
    <row r="218" ht="15.75" customHeight="1">
      <c r="A218" s="69" t="s">
        <v>853</v>
      </c>
      <c r="B218" s="69" t="s">
        <v>482</v>
      </c>
      <c r="C218" s="69" t="s">
        <v>806</v>
      </c>
      <c r="D218" s="69" t="s">
        <v>656</v>
      </c>
      <c r="E218" s="69" t="s">
        <v>807</v>
      </c>
    </row>
    <row r="219" ht="15.75" customHeight="1">
      <c r="A219" s="69" t="s">
        <v>854</v>
      </c>
      <c r="B219" s="69" t="s">
        <v>483</v>
      </c>
      <c r="C219" s="69" t="s">
        <v>659</v>
      </c>
      <c r="D219" s="69" t="s">
        <v>656</v>
      </c>
    </row>
    <row r="220" ht="15.75" customHeight="1">
      <c r="A220" s="69" t="s">
        <v>855</v>
      </c>
      <c r="B220" s="69" t="s">
        <v>484</v>
      </c>
      <c r="C220" s="69" t="s">
        <v>659</v>
      </c>
      <c r="D220" s="69" t="s">
        <v>656</v>
      </c>
    </row>
    <row r="221" ht="15.75" customHeight="1">
      <c r="A221" s="69" t="s">
        <v>856</v>
      </c>
      <c r="B221" s="69" t="s">
        <v>485</v>
      </c>
      <c r="C221" s="69" t="s">
        <v>659</v>
      </c>
      <c r="D221" s="69" t="s">
        <v>656</v>
      </c>
    </row>
    <row r="222" ht="15.75" customHeight="1">
      <c r="A222" s="69" t="s">
        <v>857</v>
      </c>
      <c r="B222" s="69" t="s">
        <v>486</v>
      </c>
      <c r="C222" s="69" t="s">
        <v>659</v>
      </c>
      <c r="D222" s="69" t="s">
        <v>656</v>
      </c>
    </row>
    <row r="223" ht="15.75" customHeight="1">
      <c r="A223" s="69" t="s">
        <v>858</v>
      </c>
      <c r="B223" s="69" t="s">
        <v>487</v>
      </c>
      <c r="C223" s="69" t="s">
        <v>806</v>
      </c>
      <c r="D223" s="69" t="s">
        <v>656</v>
      </c>
      <c r="E223" s="69" t="s">
        <v>807</v>
      </c>
    </row>
    <row r="224" ht="15.75" customHeight="1">
      <c r="A224" s="69" t="s">
        <v>859</v>
      </c>
      <c r="B224" s="69" t="s">
        <v>488</v>
      </c>
      <c r="C224" s="69" t="s">
        <v>659</v>
      </c>
      <c r="D224" s="69" t="s">
        <v>656</v>
      </c>
    </row>
    <row r="225" ht="15.75" customHeight="1">
      <c r="A225" s="69" t="s">
        <v>860</v>
      </c>
      <c r="B225" s="69" t="s">
        <v>489</v>
      </c>
      <c r="C225" s="69" t="s">
        <v>659</v>
      </c>
      <c r="D225" s="69" t="s">
        <v>656</v>
      </c>
    </row>
    <row r="226" ht="15.75" customHeight="1">
      <c r="A226" s="69" t="s">
        <v>861</v>
      </c>
      <c r="B226" s="69" t="s">
        <v>490</v>
      </c>
      <c r="C226" s="69" t="s">
        <v>659</v>
      </c>
      <c r="D226" s="69" t="s">
        <v>656</v>
      </c>
    </row>
    <row r="227" ht="15.75" customHeight="1">
      <c r="A227" s="69" t="s">
        <v>862</v>
      </c>
      <c r="B227" s="69" t="s">
        <v>491</v>
      </c>
      <c r="C227" s="69" t="s">
        <v>774</v>
      </c>
      <c r="D227" s="69" t="s">
        <v>666</v>
      </c>
    </row>
    <row r="228" ht="15.75" customHeight="1">
      <c r="A228" s="69" t="s">
        <v>863</v>
      </c>
      <c r="B228" s="31" t="s">
        <v>492</v>
      </c>
      <c r="C228" s="69" t="s">
        <v>774</v>
      </c>
      <c r="D228" s="69" t="s">
        <v>666</v>
      </c>
    </row>
    <row r="229" ht="15.75" customHeight="1">
      <c r="A229" s="69" t="s">
        <v>864</v>
      </c>
      <c r="B229" s="69" t="s">
        <v>493</v>
      </c>
      <c r="C229" s="69" t="s">
        <v>774</v>
      </c>
      <c r="D229" s="69" t="s">
        <v>666</v>
      </c>
    </row>
    <row r="230" ht="15.75" customHeight="1">
      <c r="A230" s="69" t="s">
        <v>865</v>
      </c>
      <c r="B230" s="69" t="s">
        <v>494</v>
      </c>
      <c r="C230" s="69" t="s">
        <v>665</v>
      </c>
      <c r="D230" s="69" t="s">
        <v>666</v>
      </c>
    </row>
    <row r="231" ht="15.75" customHeight="1">
      <c r="A231" s="69" t="s">
        <v>866</v>
      </c>
      <c r="B231" s="69" t="s">
        <v>495</v>
      </c>
      <c r="C231" s="69" t="s">
        <v>665</v>
      </c>
      <c r="D231" s="69" t="s">
        <v>666</v>
      </c>
    </row>
    <row r="232" ht="15.75" customHeight="1">
      <c r="A232" s="69" t="s">
        <v>867</v>
      </c>
      <c r="B232" s="69" t="s">
        <v>496</v>
      </c>
      <c r="C232" s="69" t="s">
        <v>674</v>
      </c>
      <c r="D232" s="69" t="s">
        <v>666</v>
      </c>
    </row>
    <row r="233" ht="15.75" customHeight="1">
      <c r="A233" s="69" t="s">
        <v>868</v>
      </c>
      <c r="B233" s="69" t="s">
        <v>128</v>
      </c>
      <c r="C233" s="69" t="s">
        <v>665</v>
      </c>
      <c r="D233" s="69" t="s">
        <v>666</v>
      </c>
    </row>
    <row r="234" ht="15.75" customHeight="1">
      <c r="A234" s="69" t="s">
        <v>869</v>
      </c>
      <c r="B234" s="69" t="s">
        <v>85</v>
      </c>
      <c r="C234" s="69" t="s">
        <v>665</v>
      </c>
      <c r="D234" s="69" t="s">
        <v>666</v>
      </c>
    </row>
    <row r="235" ht="15.75" customHeight="1">
      <c r="A235" s="385" t="s">
        <v>28</v>
      </c>
      <c r="B235" s="385"/>
      <c r="C235" s="385"/>
      <c r="D235" s="385"/>
      <c r="E235" s="385"/>
    </row>
    <row r="236" ht="15.75" customHeight="1">
      <c r="A236" s="69" t="s">
        <v>870</v>
      </c>
      <c r="B236" s="69" t="s">
        <v>637</v>
      </c>
      <c r="C236" s="69" t="s">
        <v>774</v>
      </c>
      <c r="D236" s="69" t="s">
        <v>666</v>
      </c>
      <c r="E236" s="392" t="s">
        <v>871</v>
      </c>
    </row>
    <row r="237" ht="15.75" customHeight="1">
      <c r="A237" s="69" t="s">
        <v>872</v>
      </c>
      <c r="B237" s="69" t="s">
        <v>638</v>
      </c>
      <c r="C237" s="69" t="s">
        <v>774</v>
      </c>
      <c r="D237" s="69" t="s">
        <v>666</v>
      </c>
      <c r="E237" s="392" t="s">
        <v>871</v>
      </c>
    </row>
    <row r="238" ht="15.75" customHeight="1">
      <c r="A238" s="69" t="s">
        <v>873</v>
      </c>
      <c r="B238" s="69" t="s">
        <v>639</v>
      </c>
      <c r="C238" s="69" t="s">
        <v>774</v>
      </c>
      <c r="D238" s="69" t="s">
        <v>666</v>
      </c>
      <c r="E238" s="392" t="s">
        <v>871</v>
      </c>
    </row>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E$238"/>
  <printOptions/>
  <pageMargins bottom="0.75" footer="0.0" header="0.0" left="0.7" right="0.7" top="0.75"/>
  <pageSetup orientation="portrait"/>
  <drawing r:id="rId1"/>
</worksheet>
</file>

<file path=xl/worksheets/sheet5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7" width="13.71"/>
    <col customWidth="1" min="8" max="9" width="20.71"/>
    <col customWidth="1" hidden="1" min="10" max="11" width="20.71"/>
    <col customWidth="1" min="12" max="14" width="20.71"/>
    <col customWidth="1" hidden="1" min="15" max="15" width="20.71"/>
    <col customWidth="1" min="16" max="17" width="20.71"/>
    <col customWidth="1" hidden="1" min="18" max="20" width="20.71"/>
    <col customWidth="1" min="21" max="21" width="20.71"/>
    <col customWidth="1" hidden="1" min="22" max="23" width="20.71"/>
    <col customWidth="1" min="24" max="25" width="20.71"/>
    <col customWidth="1" min="26" max="26" width="2.71"/>
    <col customWidth="1" hidden="1" min="27" max="27" width="2.71"/>
    <col customWidth="1" hidden="1" min="28" max="30" width="3.86"/>
  </cols>
  <sheetData>
    <row r="1" hidden="1">
      <c r="I1" s="69">
        <v>0.0</v>
      </c>
    </row>
    <row r="2" hidden="1">
      <c r="D2" s="69" t="s">
        <v>827</v>
      </c>
      <c r="E2" s="69" t="s">
        <v>830</v>
      </c>
      <c r="F2" s="69" t="s">
        <v>465</v>
      </c>
      <c r="G2" s="69" t="s">
        <v>466</v>
      </c>
      <c r="H2" s="69" t="s">
        <v>129</v>
      </c>
      <c r="I2" s="69" t="s">
        <v>130</v>
      </c>
      <c r="J2" s="69" t="s">
        <v>131</v>
      </c>
      <c r="K2" s="69" t="s">
        <v>132</v>
      </c>
      <c r="L2" s="69" t="s">
        <v>133</v>
      </c>
      <c r="M2" s="69" t="s">
        <v>134</v>
      </c>
      <c r="N2" s="69" t="s">
        <v>135</v>
      </c>
      <c r="O2" s="69" t="s">
        <v>136</v>
      </c>
      <c r="P2" s="69" t="s">
        <v>137</v>
      </c>
      <c r="Q2" s="69" t="s">
        <v>138</v>
      </c>
      <c r="R2" s="69" t="s">
        <v>139</v>
      </c>
      <c r="S2" s="69" t="s">
        <v>140</v>
      </c>
      <c r="T2" s="69" t="s">
        <v>189</v>
      </c>
      <c r="U2" s="69" t="s">
        <v>141</v>
      </c>
      <c r="V2" s="69" t="s">
        <v>142</v>
      </c>
      <c r="W2" s="69" t="s">
        <v>143</v>
      </c>
      <c r="X2" s="69" t="s">
        <v>146</v>
      </c>
      <c r="Y2" s="69" t="s">
        <v>467</v>
      </c>
      <c r="AC2" s="69" t="s">
        <v>874</v>
      </c>
    </row>
    <row r="3" hidden="1">
      <c r="AC3" s="69" t="s">
        <v>875</v>
      </c>
    </row>
    <row r="4" hidden="1">
      <c r="AC4" s="69" t="s">
        <v>876</v>
      </c>
    </row>
    <row r="5" hidden="1">
      <c r="AC5" s="69" t="s">
        <v>877</v>
      </c>
    </row>
    <row r="6" hidden="1">
      <c r="AC6" s="69" t="s">
        <v>878</v>
      </c>
    </row>
    <row r="7" ht="15.0" customHeight="1">
      <c r="AC7" s="69" t="s">
        <v>538</v>
      </c>
    </row>
    <row r="8" ht="15.0" customHeight="1"/>
    <row r="9" ht="29.25" customHeight="1">
      <c r="C9" s="78" t="s">
        <v>879</v>
      </c>
      <c r="D9" s="78" t="s">
        <v>539</v>
      </c>
      <c r="E9" s="78" t="s">
        <v>880</v>
      </c>
      <c r="F9" s="78" t="s">
        <v>472</v>
      </c>
      <c r="G9" s="78" t="s">
        <v>473</v>
      </c>
      <c r="H9" s="78" t="s">
        <v>540</v>
      </c>
      <c r="I9" s="78" t="s">
        <v>155</v>
      </c>
      <c r="J9" s="78" t="s">
        <v>156</v>
      </c>
      <c r="K9" s="78" t="s">
        <v>157</v>
      </c>
      <c r="L9" s="78" t="s">
        <v>158</v>
      </c>
      <c r="M9" s="78" t="s">
        <v>159</v>
      </c>
      <c r="N9" s="283" t="s">
        <v>192</v>
      </c>
      <c r="O9" s="3"/>
      <c r="P9" s="3"/>
      <c r="Q9" s="4"/>
      <c r="R9" s="78" t="s">
        <v>161</v>
      </c>
      <c r="S9" s="78" t="s">
        <v>162</v>
      </c>
      <c r="T9" s="78" t="s">
        <v>163</v>
      </c>
      <c r="U9" s="78" t="s">
        <v>522</v>
      </c>
      <c r="V9" s="121" t="s">
        <v>165</v>
      </c>
      <c r="W9" s="122"/>
      <c r="X9" s="78" t="s">
        <v>167</v>
      </c>
      <c r="Y9" s="78" t="s">
        <v>467</v>
      </c>
    </row>
    <row r="10" ht="31.5" customHeight="1">
      <c r="C10" s="77"/>
      <c r="D10" s="77"/>
      <c r="E10" s="77"/>
      <c r="F10" s="77"/>
      <c r="G10" s="77"/>
      <c r="H10" s="77"/>
      <c r="I10" s="77"/>
      <c r="J10" s="77"/>
      <c r="K10" s="77"/>
      <c r="L10" s="77"/>
      <c r="M10" s="77"/>
      <c r="N10" s="283" t="s">
        <v>193</v>
      </c>
      <c r="O10" s="3"/>
      <c r="P10" s="4"/>
      <c r="Q10" s="78" t="s">
        <v>194</v>
      </c>
      <c r="R10" s="77"/>
      <c r="S10" s="77"/>
      <c r="T10" s="77"/>
      <c r="U10" s="77"/>
      <c r="V10" s="79"/>
      <c r="W10" s="80"/>
      <c r="X10" s="77"/>
      <c r="Y10" s="77"/>
    </row>
    <row r="11" ht="78.75" customHeight="1">
      <c r="C11" s="81"/>
      <c r="D11" s="81"/>
      <c r="E11" s="81"/>
      <c r="F11" s="81"/>
      <c r="G11" s="81"/>
      <c r="H11" s="81"/>
      <c r="I11" s="81"/>
      <c r="J11" s="81"/>
      <c r="K11" s="81"/>
      <c r="L11" s="81"/>
      <c r="M11" s="81"/>
      <c r="N11" s="82" t="s">
        <v>172</v>
      </c>
      <c r="O11" s="82" t="s">
        <v>173</v>
      </c>
      <c r="P11" s="82" t="s">
        <v>174</v>
      </c>
      <c r="Q11" s="81"/>
      <c r="R11" s="81"/>
      <c r="S11" s="81"/>
      <c r="T11" s="81"/>
      <c r="U11" s="81"/>
      <c r="V11" s="82" t="s">
        <v>175</v>
      </c>
      <c r="W11" s="82" t="s">
        <v>176</v>
      </c>
      <c r="X11" s="81"/>
      <c r="Y11" s="81"/>
    </row>
    <row r="12" ht="18.75" customHeight="1">
      <c r="C12" s="284" t="s">
        <v>881</v>
      </c>
      <c r="D12" s="396" t="s">
        <v>445</v>
      </c>
      <c r="E12" s="397"/>
      <c r="F12" s="286"/>
      <c r="G12" s="286"/>
      <c r="H12" s="286"/>
      <c r="I12" s="286"/>
      <c r="J12" s="286"/>
      <c r="K12" s="286"/>
      <c r="L12" s="286"/>
      <c r="M12" s="286"/>
      <c r="N12" s="286"/>
      <c r="O12" s="286"/>
      <c r="P12" s="286"/>
      <c r="Q12" s="286"/>
      <c r="R12" s="286"/>
      <c r="S12" s="286"/>
      <c r="T12" s="286"/>
      <c r="U12" s="286"/>
      <c r="V12" s="286"/>
      <c r="W12" s="286"/>
      <c r="X12" s="286"/>
      <c r="Y12" s="287"/>
    </row>
    <row r="13" ht="19.5" hidden="1" customHeight="1">
      <c r="A13" s="288"/>
      <c r="B13" s="288"/>
      <c r="C13" s="85"/>
      <c r="D13" s="345"/>
      <c r="E13" s="345"/>
      <c r="F13" s="345"/>
      <c r="G13" s="289"/>
      <c r="H13" s="290">
        <v>1.0</v>
      </c>
      <c r="I13" s="290"/>
      <c r="J13" s="291"/>
      <c r="K13" s="291"/>
      <c r="L13" s="292" t="str">
        <f>+IFERROR(IF(COUNT(I13:K13),ROUND(SUM(I13:K13),0),""),"")</f>
        <v/>
      </c>
      <c r="M13" s="398"/>
      <c r="N13" s="294" t="str">
        <f>IF(I13="","",I13)</f>
        <v/>
      </c>
      <c r="O13" s="295"/>
      <c r="P13" s="244" t="str">
        <f>+IFERROR(IF(COUNT(N13:O13),ROUND(SUM(N13,O13),2),""),"")</f>
        <v/>
      </c>
      <c r="Q13" s="293" t="str">
        <f>+IFERROR(IF(COUNT(P13),ROUND(P13/('Shareholding Pattern'!$P$79)*100,2),""),"")</f>
        <v/>
      </c>
      <c r="R13" s="291"/>
      <c r="S13" s="291"/>
      <c r="T13" s="296" t="str">
        <f>+IFERROR(IF(COUNT(R13:S13),ROUND(SUM(R13:S13),2),""),"")</f>
        <v/>
      </c>
      <c r="U13" s="398"/>
      <c r="V13" s="291"/>
      <c r="W13" s="293" t="str">
        <f>+IFERROR(IF(V13="","",(+IF(V13=0,0,IF(COUNT(V13,L13),ROUND(SUM(V13)/SUM(L13)*100,2),"")))),"")</f>
        <v/>
      </c>
      <c r="X13" s="290"/>
      <c r="Y13" s="297"/>
      <c r="Z13" s="288"/>
      <c r="AA13" s="288"/>
      <c r="AB13" s="288"/>
      <c r="AC13" s="288">
        <f>IF(SUM(H13:X13)&gt;0,1,0)</f>
        <v>1</v>
      </c>
      <c r="AD13" s="288">
        <f>SUM(AC15:AC65535)</f>
        <v>0</v>
      </c>
    </row>
    <row r="14" ht="24.75" customHeight="1">
      <c r="C14" s="298"/>
      <c r="D14" s="299"/>
      <c r="E14" s="363" t="s">
        <v>563</v>
      </c>
      <c r="G14" s="299"/>
      <c r="H14" s="299"/>
      <c r="I14" s="299"/>
      <c r="J14" s="299"/>
      <c r="K14" s="299"/>
      <c r="L14" s="299"/>
      <c r="M14" s="299"/>
      <c r="N14" s="299"/>
      <c r="O14" s="299"/>
      <c r="P14" s="299"/>
      <c r="Q14" s="299"/>
      <c r="R14" s="299"/>
      <c r="S14" s="299"/>
      <c r="T14" s="299"/>
      <c r="U14" s="299"/>
      <c r="V14" s="299"/>
      <c r="W14" s="299"/>
      <c r="X14" s="299"/>
      <c r="Y14" s="300"/>
    </row>
    <row r="15" ht="24.75" hidden="1" customHeight="1">
      <c r="C15" s="298"/>
      <c r="D15" s="299"/>
      <c r="E15" s="31"/>
      <c r="F15" s="31"/>
      <c r="G15" s="31"/>
      <c r="H15" s="31"/>
      <c r="I15" s="31"/>
      <c r="J15" s="37"/>
      <c r="K15" s="37"/>
      <c r="L15" s="31"/>
      <c r="M15" s="399" t="str">
        <f>+IFERROR(IF(COUNT(L15),ROUND(L15/('Shareholding Pattern'!$L$78)*100,2),""),"")</f>
        <v/>
      </c>
      <c r="N15" s="37"/>
      <c r="O15" s="37"/>
      <c r="P15" s="31"/>
      <c r="Q15" s="399" t="str">
        <f>+IFERROR(IF(COUNT(P15),ROUND(P15/('Shareholding Pattern'!$P$79)*100,2),""),"")</f>
        <v/>
      </c>
      <c r="R15" s="31"/>
      <c r="S15" s="31"/>
      <c r="T15" s="31"/>
      <c r="U15" s="399" t="str">
        <f>+IFERROR(IF(COUNT(L15,T15),ROUND(SUM(T15,L15)/SUM('Shareholding Pattern'!$L$78,'Shareholding Pattern'!$T$78)*100,2),""),"")</f>
        <v/>
      </c>
      <c r="V15" s="37"/>
      <c r="W15" s="31"/>
      <c r="X15" s="300"/>
    </row>
    <row r="16" ht="19.5" customHeight="1">
      <c r="C16" s="400"/>
      <c r="D16" s="401"/>
      <c r="E16" s="356"/>
      <c r="F16" s="355" t="s">
        <v>569</v>
      </c>
      <c r="G16" s="355" t="s">
        <v>174</v>
      </c>
      <c r="H16" s="161" t="str">
        <f>+IFERROR(IF(COUNT(H14:H15),ROUND(SUM(H14:H15),0),""),"")</f>
        <v/>
      </c>
      <c r="I16" s="161" t="str">
        <f t="shared" ref="I16:L16" si="1">+IFERROR(IF(COUNT(I13:I15),ROUND(SUM(I13:I15),0),""),"")</f>
        <v/>
      </c>
      <c r="J16" s="161" t="str">
        <f t="shared" si="1"/>
        <v/>
      </c>
      <c r="K16" s="161" t="str">
        <f t="shared" si="1"/>
        <v/>
      </c>
      <c r="L16" s="161" t="str">
        <f t="shared" si="1"/>
        <v/>
      </c>
      <c r="M16" s="398"/>
      <c r="N16" s="88" t="str">
        <f t="shared" ref="N16:P16" si="2">+IFERROR(IF(COUNT(N13:N15),ROUND(SUM(N13:N15),0),""),"")</f>
        <v/>
      </c>
      <c r="O16" s="88" t="str">
        <f t="shared" si="2"/>
        <v/>
      </c>
      <c r="P16" s="88" t="str">
        <f t="shared" si="2"/>
        <v/>
      </c>
      <c r="Q16" s="293" t="str">
        <f>+IFERROR(IF(COUNT(P16),ROUND(P16/('Shareholding Pattern'!$P$79)*100,2),""),"")</f>
        <v/>
      </c>
      <c r="R16" s="161" t="str">
        <f t="shared" ref="R16:T16" si="3">+IFERROR(IF(COUNT(R13:R15),ROUND(SUM(R13:R15),0),""),"")</f>
        <v/>
      </c>
      <c r="S16" s="161" t="str">
        <f t="shared" si="3"/>
        <v/>
      </c>
      <c r="T16" s="161" t="str">
        <f t="shared" si="3"/>
        <v/>
      </c>
      <c r="U16" s="398"/>
      <c r="V16" s="161" t="str">
        <f>+IFERROR(IF(COUNT(V13:V15),ROUND(SUM(V13:V15),0),""),"")</f>
        <v/>
      </c>
      <c r="W16" s="164" t="str">
        <f>+IFERROR(IF(V16="","",(+IF(V16=0,0,IF(COUNT(V16,L16),ROUND(SUM(V16)/SUM(L16)*100,2),"")))),"")</f>
        <v/>
      </c>
      <c r="X16" s="16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_x000a__x000a_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Click here to go back" location="'Shareholding Pattern'!F75" ref="F16"/>
    <hyperlink display="Total" location="'Shareholding Pattern'!F54" ref="G16"/>
  </hyperlinks>
  <printOptions/>
  <pageMargins bottom="0.75" footer="0.0" header="0.0" left="0.7" right="0.7" top="0.75"/>
  <pageSetup orientation="portrait"/>
  <drawing r:id="rId1"/>
</worksheet>
</file>

<file path=xl/worksheets/sheet5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6" width="13.71"/>
    <col customWidth="1" min="7"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4" width="20.71"/>
    <col customWidth="1" min="25" max="25" width="2.71"/>
    <col customWidth="1" hidden="1" min="26" max="26" width="5.14"/>
    <col customWidth="1" hidden="1" min="27" max="30" width="7.57"/>
  </cols>
  <sheetData>
    <row r="1" hidden="1">
      <c r="I1" s="69">
        <v>0.0</v>
      </c>
    </row>
    <row r="2" hidden="1">
      <c r="E2" s="69" t="s">
        <v>465</v>
      </c>
      <c r="F2" s="69" t="s">
        <v>466</v>
      </c>
      <c r="G2" s="69" t="s">
        <v>129</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row>
    <row r="3" hidden="1"/>
    <row r="4" hidden="1"/>
    <row r="5" hidden="1"/>
    <row r="6" hidden="1"/>
    <row r="9" ht="29.25" customHeight="1">
      <c r="D9" s="78" t="s">
        <v>471</v>
      </c>
      <c r="E9" s="78" t="s">
        <v>472</v>
      </c>
      <c r="F9" s="78" t="s">
        <v>473</v>
      </c>
      <c r="G9" s="78" t="s">
        <v>540</v>
      </c>
      <c r="H9" s="78" t="s">
        <v>155</v>
      </c>
      <c r="I9" s="78" t="s">
        <v>156</v>
      </c>
      <c r="J9" s="78" t="s">
        <v>157</v>
      </c>
      <c r="K9" s="78" t="s">
        <v>158</v>
      </c>
      <c r="L9" s="78" t="s">
        <v>159</v>
      </c>
      <c r="M9" s="283" t="s">
        <v>192</v>
      </c>
      <c r="N9" s="3"/>
      <c r="O9" s="3"/>
      <c r="P9" s="4"/>
      <c r="Q9" s="78" t="s">
        <v>161</v>
      </c>
      <c r="R9" s="78" t="s">
        <v>162</v>
      </c>
      <c r="S9" s="78" t="s">
        <v>163</v>
      </c>
      <c r="T9" s="78" t="s">
        <v>522</v>
      </c>
      <c r="U9" s="121" t="s">
        <v>165</v>
      </c>
      <c r="V9" s="122"/>
      <c r="W9" s="78" t="s">
        <v>167</v>
      </c>
      <c r="X9" s="78" t="s">
        <v>467</v>
      </c>
    </row>
    <row r="10" ht="31.5" customHeight="1">
      <c r="D10" s="77"/>
      <c r="E10" s="77"/>
      <c r="F10" s="77"/>
      <c r="G10" s="77"/>
      <c r="H10" s="77"/>
      <c r="I10" s="77"/>
      <c r="J10" s="77"/>
      <c r="K10" s="77"/>
      <c r="L10" s="77"/>
      <c r="M10" s="283" t="s">
        <v>193</v>
      </c>
      <c r="N10" s="3"/>
      <c r="O10" s="4"/>
      <c r="P10" s="78" t="s">
        <v>194</v>
      </c>
      <c r="Q10" s="77"/>
      <c r="R10" s="77"/>
      <c r="S10" s="77"/>
      <c r="T10" s="77"/>
      <c r="U10" s="79"/>
      <c r="V10" s="80"/>
      <c r="W10" s="77"/>
      <c r="X10" s="77"/>
    </row>
    <row r="11">
      <c r="D11" s="81"/>
      <c r="E11" s="81"/>
      <c r="F11" s="81"/>
      <c r="G11" s="81"/>
      <c r="H11" s="81"/>
      <c r="I11" s="81"/>
      <c r="J11" s="81"/>
      <c r="K11" s="81"/>
      <c r="L11" s="81"/>
      <c r="M11" s="82" t="s">
        <v>172</v>
      </c>
      <c r="N11" s="82" t="s">
        <v>173</v>
      </c>
      <c r="O11" s="82" t="s">
        <v>174</v>
      </c>
      <c r="P11" s="81"/>
      <c r="Q11" s="81"/>
      <c r="R11" s="81"/>
      <c r="S11" s="81"/>
      <c r="T11" s="81"/>
      <c r="U11" s="82" t="s">
        <v>175</v>
      </c>
      <c r="V11" s="82" t="s">
        <v>176</v>
      </c>
      <c r="W11" s="81"/>
      <c r="X11" s="81"/>
    </row>
    <row r="12" ht="17.25" customHeight="1">
      <c r="D12" s="402" t="s">
        <v>882</v>
      </c>
      <c r="E12" s="403" t="s">
        <v>451</v>
      </c>
      <c r="F12" s="403"/>
      <c r="G12" s="286"/>
      <c r="H12" s="286"/>
      <c r="I12" s="286"/>
      <c r="J12" s="286"/>
      <c r="K12" s="286"/>
      <c r="L12" s="286"/>
      <c r="M12" s="286"/>
      <c r="N12" s="286"/>
      <c r="O12" s="286"/>
      <c r="P12" s="286"/>
      <c r="Q12" s="286"/>
      <c r="R12" s="286"/>
      <c r="S12" s="286"/>
      <c r="T12" s="286"/>
      <c r="U12" s="286"/>
      <c r="V12" s="286"/>
      <c r="W12" s="286"/>
      <c r="X12" s="287"/>
    </row>
    <row r="13" ht="19.5" hidden="1" customHeight="1">
      <c r="A13" s="288"/>
      <c r="B13" s="288"/>
      <c r="C13" s="288"/>
      <c r="D13" s="85"/>
      <c r="E13" s="345"/>
      <c r="F13" s="289"/>
      <c r="G13" s="290">
        <v>1.0</v>
      </c>
      <c r="H13" s="290"/>
      <c r="I13" s="291"/>
      <c r="J13" s="291"/>
      <c r="K13" s="296" t="str">
        <f>+IFERROR(IF(COUNT(H13:J13),ROUND(SUM(H13:J13),0),""),"")</f>
        <v/>
      </c>
      <c r="L13" s="293" t="str">
        <f>+IFERROR(IF(COUNT(K13),ROUND(K13/'Shareholding Pattern'!$L$78*100,2),""),"")</f>
        <v/>
      </c>
      <c r="M13" s="294" t="str">
        <f>IF(H13="","",H13)</f>
        <v/>
      </c>
      <c r="N13" s="295"/>
      <c r="O13" s="244" t="str">
        <f>+IFERROR(IF(COUNT(M13:N13),ROUND(SUM(M13,N13),0),""),"")</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+IFERROR(IF(U13="","",(IF(COUNT(U13,K13),ROUND(SUM(U13)/SUM(K13)*100,2),""))),"")</f>
        <v/>
      </c>
      <c r="W13" s="290"/>
      <c r="X13" s="297"/>
      <c r="Y13" s="288"/>
      <c r="Z13" s="288"/>
      <c r="AA13" s="288"/>
      <c r="AB13" s="288"/>
      <c r="AC13" s="288">
        <f>IF(SUM(H13:W13)&gt;0,1,0)</f>
        <v>0</v>
      </c>
      <c r="AD13" s="288">
        <f>SUM(AC15:AC65535)</f>
        <v>0</v>
      </c>
    </row>
    <row r="14" ht="24.75" customHeight="1">
      <c r="D14" s="298"/>
      <c r="E14" s="299"/>
      <c r="F14" s="363" t="s">
        <v>883</v>
      </c>
      <c r="G14" s="299"/>
      <c r="H14" s="299"/>
      <c r="I14" s="299"/>
      <c r="J14" s="299"/>
      <c r="K14" s="299"/>
      <c r="L14" s="299"/>
      <c r="M14" s="299"/>
      <c r="N14" s="299"/>
      <c r="O14" s="299"/>
      <c r="P14" s="299"/>
      <c r="Q14" s="299"/>
      <c r="R14" s="299"/>
      <c r="S14" s="299"/>
      <c r="T14" s="299"/>
      <c r="U14" s="299"/>
      <c r="V14" s="299"/>
      <c r="W14" s="299"/>
      <c r="X14" s="300"/>
    </row>
    <row r="15" hidden="1">
      <c r="D15" s="298"/>
      <c r="E15" s="31"/>
      <c r="F15" s="31"/>
      <c r="G15" s="31"/>
      <c r="H15" s="299"/>
      <c r="I15" s="31"/>
      <c r="J15" s="37"/>
      <c r="K15" s="37"/>
      <c r="L15" s="31"/>
      <c r="M15" s="31"/>
      <c r="N15" s="37"/>
      <c r="O15" s="37"/>
      <c r="P15" s="31"/>
      <c r="Q15" s="31"/>
      <c r="R15" s="31"/>
      <c r="S15" s="31"/>
      <c r="T15" s="31"/>
      <c r="U15" s="31"/>
      <c r="V15" s="37"/>
      <c r="W15" s="300"/>
    </row>
    <row r="16" ht="19.5" customHeight="1">
      <c r="D16" s="404"/>
      <c r="E16" s="360" t="s">
        <v>569</v>
      </c>
      <c r="F16" s="360" t="s">
        <v>174</v>
      </c>
      <c r="G16" s="161" t="str">
        <f>+IFERROR(IF(COUNT(G14:G15),ROUND(SUM(G14:G15),0),""),"")</f>
        <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+IFERROR(IF(COUNT(U16,K16),ROUND(SUM(U16)/SUM(K16)*100,2),""),0)</f>
        <v/>
      </c>
      <c r="W16" s="16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76" ref="E16"/>
    <hyperlink display="Total" location="'Shareholding Pattern'!F55" ref="F16"/>
  </hyperlinks>
  <printOptions/>
  <pageMargins bottom="0.75" footer="0.0" header="0.0" left="0.7" right="0.7" top="0.75"/>
  <pageSetup orientation="portrait"/>
  <drawing r:id="rId1"/>
</worksheet>
</file>

<file path=xl/worksheets/sheet5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83">
        <v>0.0</v>
      </c>
    </row>
    <row r="2" hidden="1">
      <c r="I2" s="383"/>
    </row>
    <row r="3" hidden="1">
      <c r="I3" s="383"/>
    </row>
    <row r="4" hidden="1">
      <c r="I4" s="383"/>
    </row>
    <row r="5" ht="19.5" hidden="1" customHeight="1">
      <c r="I5" s="383"/>
    </row>
    <row r="6" ht="12.75" customHeight="1">
      <c r="I6" s="383"/>
      <c r="J6" s="40"/>
    </row>
    <row r="7">
      <c r="I7" s="383"/>
      <c r="J7" s="40"/>
    </row>
    <row r="8" ht="11.25" customHeight="1">
      <c r="I8" s="383"/>
      <c r="J8" s="40"/>
    </row>
    <row r="9" ht="30.0" customHeight="1">
      <c r="E9" s="70" t="s">
        <v>884</v>
      </c>
      <c r="F9" s="3"/>
      <c r="G9" s="3"/>
      <c r="H9" s="3"/>
      <c r="I9" s="4"/>
      <c r="J9" s="40"/>
    </row>
    <row r="10">
      <c r="E10" s="78" t="s">
        <v>471</v>
      </c>
      <c r="F10" s="78" t="s">
        <v>129</v>
      </c>
      <c r="G10" s="78" t="s">
        <v>833</v>
      </c>
      <c r="H10" s="78" t="s">
        <v>848</v>
      </c>
      <c r="I10" s="78" t="s">
        <v>850</v>
      </c>
      <c r="J10" s="40"/>
    </row>
    <row r="11">
      <c r="E11" s="77"/>
      <c r="F11" s="77"/>
      <c r="G11" s="77"/>
      <c r="H11" s="77"/>
      <c r="I11" s="77"/>
      <c r="J11" s="40"/>
    </row>
    <row r="12">
      <c r="E12" s="81"/>
      <c r="F12" s="81"/>
      <c r="G12" s="81"/>
      <c r="H12" s="81"/>
      <c r="I12" s="81"/>
      <c r="J12" s="40"/>
    </row>
    <row r="13" ht="28.5" hidden="1" customHeight="1">
      <c r="E13" s="85"/>
      <c r="F13" s="290"/>
      <c r="G13" s="94"/>
      <c r="H13" s="405"/>
      <c r="I13" s="344"/>
      <c r="J13" s="40"/>
    </row>
    <row r="14" ht="25.5" customHeight="1">
      <c r="E14" s="298"/>
      <c r="F14" s="299"/>
      <c r="G14" s="299"/>
      <c r="H14" s="299"/>
      <c r="I14" s="406" t="s">
        <v>885</v>
      </c>
      <c r="J14" s="40"/>
    </row>
    <row r="15">
      <c r="I15" s="383"/>
    </row>
    <row r="16">
      <c r="I16" s="383"/>
    </row>
    <row r="17">
      <c r="I17" s="383"/>
    </row>
    <row r="18">
      <c r="I18" s="383"/>
    </row>
    <row r="19">
      <c r="I19" s="383"/>
    </row>
    <row r="20">
      <c r="I20" s="383"/>
    </row>
    <row r="21" ht="15.75" customHeight="1">
      <c r="I21" s="383"/>
    </row>
    <row r="22" ht="15.75" customHeight="1">
      <c r="I22" s="383"/>
    </row>
    <row r="23" ht="15.75" customHeight="1">
      <c r="I23" s="383"/>
    </row>
    <row r="24" ht="15.75" customHeight="1">
      <c r="I24" s="383"/>
    </row>
    <row r="25" ht="15.75" customHeight="1">
      <c r="I25" s="383"/>
    </row>
    <row r="26" ht="15.75" customHeight="1">
      <c r="I26" s="383"/>
    </row>
    <row r="27" ht="15.75" customHeight="1">
      <c r="I27" s="383"/>
    </row>
    <row r="28" ht="15.75" customHeight="1">
      <c r="I28" s="383"/>
    </row>
    <row r="29" ht="15.75" customHeight="1">
      <c r="I29" s="383"/>
    </row>
    <row r="30" ht="15.75" customHeight="1">
      <c r="I30" s="383"/>
    </row>
    <row r="31" ht="15.75" customHeight="1">
      <c r="I31" s="383"/>
    </row>
    <row r="32" ht="15.75" customHeight="1">
      <c r="I32" s="383"/>
    </row>
    <row r="33" ht="15.75" customHeight="1">
      <c r="I33" s="383"/>
    </row>
    <row r="34" ht="15.75" customHeight="1">
      <c r="I34" s="383"/>
    </row>
    <row r="35" ht="15.75" customHeight="1">
      <c r="I35" s="383"/>
    </row>
    <row r="36" ht="15.75" customHeight="1">
      <c r="I36" s="383"/>
    </row>
    <row r="37" ht="15.75" customHeight="1">
      <c r="I37" s="383"/>
    </row>
    <row r="38" ht="15.75" customHeight="1">
      <c r="I38" s="383"/>
    </row>
    <row r="39" ht="15.75" customHeight="1">
      <c r="I39" s="383"/>
    </row>
    <row r="40" ht="15.75" customHeight="1">
      <c r="I40" s="383"/>
    </row>
    <row r="41" ht="15.75" customHeight="1">
      <c r="I41" s="383"/>
    </row>
    <row r="42" ht="15.75" customHeight="1">
      <c r="I42" s="383"/>
    </row>
    <row r="43" ht="15.75" customHeight="1">
      <c r="I43" s="383"/>
    </row>
    <row r="44" ht="15.75" customHeight="1">
      <c r="I44" s="383"/>
    </row>
    <row r="45" ht="15.75" customHeight="1">
      <c r="I45" s="383"/>
    </row>
    <row r="46" ht="15.75" customHeight="1">
      <c r="I46" s="383"/>
    </row>
    <row r="47" ht="15.75" customHeight="1">
      <c r="I47" s="383"/>
    </row>
    <row r="48" ht="15.75" customHeight="1">
      <c r="I48" s="383"/>
    </row>
    <row r="49" ht="15.75" customHeight="1">
      <c r="I49" s="383"/>
    </row>
    <row r="50" ht="15.75" customHeight="1">
      <c r="I50" s="383"/>
    </row>
    <row r="51" ht="15.75" customHeight="1">
      <c r="I51" s="383"/>
    </row>
    <row r="52" ht="15.75" customHeight="1">
      <c r="I52" s="383"/>
    </row>
    <row r="53" ht="15.75" customHeight="1">
      <c r="I53" s="383"/>
    </row>
    <row r="54" ht="15.75" customHeight="1">
      <c r="I54" s="383"/>
    </row>
    <row r="55" ht="15.75" customHeight="1">
      <c r="I55" s="383"/>
    </row>
    <row r="56" ht="15.75" customHeight="1">
      <c r="I56" s="383"/>
    </row>
    <row r="57" ht="15.75" customHeight="1">
      <c r="I57" s="383"/>
    </row>
    <row r="58" ht="15.75" customHeight="1">
      <c r="I58" s="383"/>
    </row>
    <row r="59" ht="15.75" customHeight="1">
      <c r="I59" s="383"/>
    </row>
    <row r="60" ht="15.75" customHeight="1">
      <c r="I60" s="383"/>
    </row>
    <row r="61" ht="15.75" customHeight="1">
      <c r="I61" s="383"/>
    </row>
    <row r="62" ht="15.75" customHeight="1">
      <c r="I62" s="383"/>
    </row>
    <row r="63" ht="15.75" customHeight="1">
      <c r="I63" s="383"/>
    </row>
    <row r="64" ht="15.75" customHeight="1">
      <c r="I64" s="383"/>
    </row>
    <row r="65" ht="15.75" customHeight="1">
      <c r="I65" s="383"/>
    </row>
    <row r="66" ht="15.75" customHeight="1">
      <c r="I66" s="383"/>
    </row>
    <row r="67" ht="15.75" customHeight="1">
      <c r="I67" s="383"/>
    </row>
    <row r="68" ht="15.75" customHeight="1">
      <c r="I68" s="383"/>
    </row>
    <row r="69" ht="15.75" customHeight="1">
      <c r="I69" s="383"/>
    </row>
    <row r="70" ht="15.75" customHeight="1">
      <c r="I70" s="383"/>
    </row>
    <row r="71" ht="15.75" customHeight="1">
      <c r="I71" s="383"/>
    </row>
    <row r="72" ht="15.75" customHeight="1">
      <c r="I72" s="383"/>
    </row>
    <row r="73" ht="15.75" customHeight="1">
      <c r="I73" s="383"/>
    </row>
    <row r="74" ht="15.75" customHeight="1">
      <c r="I74" s="383"/>
    </row>
    <row r="75" ht="15.75" customHeight="1">
      <c r="I75" s="383"/>
    </row>
    <row r="76" ht="15.75" customHeight="1">
      <c r="I76" s="383"/>
    </row>
    <row r="77" ht="15.75" customHeight="1">
      <c r="I77" s="383"/>
    </row>
    <row r="78" ht="15.75" customHeight="1">
      <c r="I78" s="383"/>
    </row>
    <row r="79" ht="15.75" customHeight="1">
      <c r="I79" s="383"/>
    </row>
    <row r="80" ht="15.75" customHeight="1">
      <c r="I80" s="383"/>
    </row>
    <row r="81" ht="15.75" customHeight="1">
      <c r="I81" s="383"/>
    </row>
    <row r="82" ht="15.75" customHeight="1">
      <c r="I82" s="383"/>
    </row>
    <row r="83" ht="15.75" customHeight="1">
      <c r="I83" s="383"/>
    </row>
    <row r="84" ht="15.75" customHeight="1">
      <c r="I84" s="383"/>
    </row>
    <row r="85" ht="15.75" customHeight="1">
      <c r="I85" s="383"/>
    </row>
    <row r="86" ht="15.75" customHeight="1">
      <c r="I86" s="383"/>
    </row>
    <row r="87" ht="15.75" customHeight="1">
      <c r="I87" s="383"/>
    </row>
    <row r="88" ht="15.75" customHeight="1">
      <c r="I88" s="383"/>
    </row>
    <row r="89" ht="15.75" customHeight="1">
      <c r="I89" s="383"/>
    </row>
    <row r="90" ht="15.75" customHeight="1">
      <c r="I90" s="383"/>
    </row>
    <row r="91" ht="15.75" customHeight="1">
      <c r="I91" s="383"/>
    </row>
    <row r="92" ht="15.75" customHeight="1">
      <c r="I92" s="383"/>
    </row>
    <row r="93" ht="15.75" customHeight="1">
      <c r="I93" s="383"/>
    </row>
    <row r="94" ht="15.75" customHeight="1">
      <c r="I94" s="383"/>
    </row>
    <row r="95" ht="15.75" customHeight="1">
      <c r="I95" s="383"/>
    </row>
    <row r="96" ht="15.75" customHeight="1">
      <c r="I96" s="383"/>
    </row>
    <row r="97" ht="15.75" customHeight="1">
      <c r="I97" s="383"/>
    </row>
    <row r="98" ht="15.75" customHeight="1">
      <c r="I98" s="383"/>
    </row>
    <row r="99" ht="15.75" customHeight="1">
      <c r="I99" s="383"/>
    </row>
    <row r="100" ht="15.75" customHeight="1">
      <c r="I100" s="383"/>
    </row>
    <row r="101" ht="15.75" customHeight="1">
      <c r="I101" s="383"/>
    </row>
    <row r="102" ht="15.75" customHeight="1">
      <c r="I102" s="383"/>
    </row>
    <row r="103" ht="15.75" customHeight="1">
      <c r="I103" s="383"/>
    </row>
    <row r="104" ht="15.75" customHeight="1">
      <c r="I104" s="383"/>
    </row>
    <row r="105" ht="15.75" customHeight="1">
      <c r="I105" s="383"/>
    </row>
    <row r="106" ht="15.75" customHeight="1">
      <c r="I106" s="383"/>
    </row>
    <row r="107" ht="15.75" customHeight="1">
      <c r="I107" s="383"/>
    </row>
    <row r="108" ht="15.75" customHeight="1">
      <c r="I108" s="383"/>
    </row>
    <row r="109" ht="15.75" customHeight="1">
      <c r="I109" s="383"/>
    </row>
    <row r="110" ht="15.75" customHeight="1">
      <c r="I110" s="383"/>
    </row>
    <row r="111" ht="15.75" customHeight="1">
      <c r="I111" s="383"/>
    </row>
    <row r="112" ht="15.75" customHeight="1">
      <c r="I112" s="383"/>
    </row>
    <row r="113" ht="15.75" customHeight="1">
      <c r="I113" s="383"/>
    </row>
    <row r="114" ht="15.75" customHeight="1">
      <c r="I114" s="383"/>
    </row>
    <row r="115" ht="15.75" customHeight="1">
      <c r="I115" s="383"/>
    </row>
    <row r="116" ht="15.75" customHeight="1">
      <c r="I116" s="383"/>
    </row>
    <row r="117" ht="15.75" customHeight="1">
      <c r="I117" s="383"/>
    </row>
    <row r="118" ht="15.75" customHeight="1">
      <c r="I118" s="383"/>
    </row>
    <row r="119" ht="15.75" customHeight="1">
      <c r="I119" s="383"/>
    </row>
    <row r="120" ht="15.75" customHeight="1">
      <c r="I120" s="383"/>
    </row>
    <row r="121" ht="15.75" customHeight="1">
      <c r="I121" s="383"/>
    </row>
    <row r="122" ht="15.75" customHeight="1">
      <c r="I122" s="383"/>
    </row>
    <row r="123" ht="15.75" customHeight="1">
      <c r="I123" s="383"/>
    </row>
    <row r="124" ht="15.75" customHeight="1">
      <c r="I124" s="383"/>
    </row>
    <row r="125" ht="15.75" customHeight="1">
      <c r="I125" s="383"/>
    </row>
    <row r="126" ht="15.75" customHeight="1">
      <c r="I126" s="383"/>
    </row>
    <row r="127" ht="15.75" customHeight="1">
      <c r="I127" s="383"/>
    </row>
    <row r="128" ht="15.75" customHeight="1">
      <c r="I128" s="383"/>
    </row>
    <row r="129" ht="15.75" customHeight="1">
      <c r="I129" s="383"/>
    </row>
    <row r="130" ht="15.75" customHeight="1">
      <c r="I130" s="383"/>
    </row>
    <row r="131" ht="15.75" customHeight="1">
      <c r="I131" s="383"/>
    </row>
    <row r="132" ht="15.75" customHeight="1">
      <c r="I132" s="383"/>
    </row>
    <row r="133" ht="15.75" customHeight="1">
      <c r="I133" s="383"/>
    </row>
    <row r="134" ht="15.75" customHeight="1">
      <c r="I134" s="383"/>
    </row>
    <row r="135" ht="15.75" customHeight="1">
      <c r="I135" s="383"/>
    </row>
    <row r="136" ht="15.75" customHeight="1">
      <c r="I136" s="383"/>
    </row>
    <row r="137" ht="15.75" customHeight="1">
      <c r="I137" s="383"/>
    </row>
    <row r="138" ht="15.75" customHeight="1">
      <c r="I138" s="383"/>
    </row>
    <row r="139" ht="15.75" customHeight="1">
      <c r="I139" s="383"/>
    </row>
    <row r="140" ht="15.75" customHeight="1">
      <c r="I140" s="383"/>
    </row>
    <row r="141" ht="15.75" customHeight="1">
      <c r="I141" s="383"/>
    </row>
    <row r="142" ht="15.75" customHeight="1">
      <c r="I142" s="383"/>
    </row>
    <row r="143" ht="15.75" customHeight="1">
      <c r="I143" s="383"/>
    </row>
    <row r="144" ht="15.75" customHeight="1">
      <c r="I144" s="383"/>
    </row>
    <row r="145" ht="15.75" customHeight="1">
      <c r="I145" s="383"/>
    </row>
    <row r="146" ht="15.75" customHeight="1">
      <c r="I146" s="383"/>
    </row>
    <row r="147" ht="15.75" customHeight="1">
      <c r="I147" s="383"/>
    </row>
    <row r="148" ht="15.75" customHeight="1">
      <c r="I148" s="383"/>
    </row>
    <row r="149" ht="15.75" customHeight="1">
      <c r="I149" s="383"/>
    </row>
    <row r="150" ht="15.75" customHeight="1">
      <c r="I150" s="383"/>
    </row>
    <row r="151" ht="15.75" customHeight="1">
      <c r="I151" s="383"/>
    </row>
    <row r="152" ht="15.75" customHeight="1">
      <c r="I152" s="383"/>
    </row>
    <row r="153" ht="15.75" customHeight="1">
      <c r="I153" s="383"/>
    </row>
    <row r="154" ht="15.75" customHeight="1">
      <c r="I154" s="383"/>
    </row>
    <row r="155" ht="15.75" customHeight="1">
      <c r="I155" s="383"/>
    </row>
    <row r="156" ht="15.75" customHeight="1">
      <c r="I156" s="383"/>
    </row>
    <row r="157" ht="15.75" customHeight="1">
      <c r="I157" s="383"/>
    </row>
    <row r="158" ht="15.75" customHeight="1">
      <c r="I158" s="383"/>
    </row>
    <row r="159" ht="15.75" customHeight="1">
      <c r="I159" s="383"/>
    </row>
    <row r="160" ht="15.75" customHeight="1">
      <c r="I160" s="383"/>
    </row>
    <row r="161" ht="15.75" customHeight="1">
      <c r="I161" s="383"/>
    </row>
    <row r="162" ht="15.75" customHeight="1">
      <c r="I162" s="383"/>
    </row>
    <row r="163" ht="15.75" customHeight="1">
      <c r="I163" s="383"/>
    </row>
    <row r="164" ht="15.75" customHeight="1">
      <c r="I164" s="383"/>
    </row>
    <row r="165" ht="15.75" customHeight="1">
      <c r="I165" s="383"/>
    </row>
    <row r="166" ht="15.75" customHeight="1">
      <c r="I166" s="383"/>
    </row>
    <row r="167" ht="15.75" customHeight="1">
      <c r="I167" s="383"/>
    </row>
    <row r="168" ht="15.75" customHeight="1">
      <c r="I168" s="383"/>
    </row>
    <row r="169" ht="15.75" customHeight="1">
      <c r="I169" s="383"/>
    </row>
    <row r="170" ht="15.75" customHeight="1">
      <c r="I170" s="383"/>
    </row>
    <row r="171" ht="15.75" customHeight="1">
      <c r="I171" s="383"/>
    </row>
    <row r="172" ht="15.75" customHeight="1">
      <c r="I172" s="383"/>
    </row>
    <row r="173" ht="15.75" customHeight="1">
      <c r="I173" s="383"/>
    </row>
    <row r="174" ht="15.75" customHeight="1">
      <c r="I174" s="383"/>
    </row>
    <row r="175" ht="15.75" customHeight="1">
      <c r="I175" s="383"/>
    </row>
    <row r="176" ht="15.75" customHeight="1">
      <c r="I176" s="383"/>
    </row>
    <row r="177" ht="15.75" customHeight="1">
      <c r="I177" s="383"/>
    </row>
    <row r="178" ht="15.75" customHeight="1">
      <c r="I178" s="383"/>
    </row>
    <row r="179" ht="15.75" customHeight="1">
      <c r="I179" s="383"/>
    </row>
    <row r="180" ht="15.75" customHeight="1">
      <c r="I180" s="383"/>
    </row>
    <row r="181" ht="15.75" customHeight="1">
      <c r="I181" s="383"/>
    </row>
    <row r="182" ht="15.75" customHeight="1">
      <c r="I182" s="383"/>
    </row>
    <row r="183" ht="15.75" customHeight="1">
      <c r="I183" s="383"/>
    </row>
    <row r="184" ht="15.75" customHeight="1">
      <c r="I184" s="383"/>
    </row>
    <row r="185" ht="15.75" customHeight="1">
      <c r="I185" s="383"/>
    </row>
    <row r="186" ht="15.75" customHeight="1">
      <c r="I186" s="383"/>
    </row>
    <row r="187" ht="15.75" customHeight="1">
      <c r="I187" s="383"/>
    </row>
    <row r="188" ht="15.75" customHeight="1">
      <c r="I188" s="383"/>
    </row>
    <row r="189" ht="15.75" customHeight="1">
      <c r="I189" s="383"/>
    </row>
    <row r="190" ht="15.75" customHeight="1">
      <c r="I190" s="383"/>
    </row>
    <row r="191" ht="15.75" customHeight="1">
      <c r="I191" s="383"/>
    </row>
    <row r="192" ht="15.75" customHeight="1">
      <c r="I192" s="383"/>
    </row>
    <row r="193" ht="15.75" customHeight="1">
      <c r="I193" s="383"/>
    </row>
    <row r="194" ht="15.75" customHeight="1">
      <c r="I194" s="383"/>
    </row>
    <row r="195" ht="15.75" customHeight="1">
      <c r="I195" s="383"/>
    </row>
    <row r="196" ht="15.75" customHeight="1">
      <c r="I196" s="383"/>
    </row>
    <row r="197" ht="15.75" customHeight="1">
      <c r="I197" s="383"/>
    </row>
    <row r="198" ht="15.75" customHeight="1">
      <c r="I198" s="383"/>
    </row>
    <row r="199" ht="15.75" customHeight="1">
      <c r="I199" s="383"/>
    </row>
    <row r="200" ht="15.75" customHeight="1">
      <c r="I200" s="383"/>
    </row>
    <row r="201" ht="15.75" customHeight="1">
      <c r="I201" s="383"/>
    </row>
    <row r="202" ht="15.75" customHeight="1">
      <c r="I202" s="383"/>
    </row>
    <row r="203" ht="15.75" customHeight="1">
      <c r="I203" s="383"/>
    </row>
    <row r="204" ht="15.75" customHeight="1">
      <c r="I204" s="383"/>
    </row>
    <row r="205" ht="15.75" customHeight="1">
      <c r="I205" s="383"/>
    </row>
    <row r="206" ht="15.75" customHeight="1">
      <c r="I206" s="383"/>
    </row>
    <row r="207" ht="15.75" customHeight="1">
      <c r="I207" s="383"/>
    </row>
    <row r="208" ht="15.75" customHeight="1">
      <c r="I208" s="383"/>
    </row>
    <row r="209" ht="15.75" customHeight="1">
      <c r="I209" s="383"/>
    </row>
    <row r="210" ht="15.75" customHeight="1">
      <c r="I210" s="383"/>
    </row>
    <row r="211" ht="15.75" customHeight="1">
      <c r="I211" s="383"/>
    </row>
    <row r="212" ht="15.75" customHeight="1">
      <c r="I212" s="383"/>
    </row>
    <row r="213" ht="15.75" customHeight="1">
      <c r="I213" s="383"/>
    </row>
    <row r="214" ht="15.75" customHeight="1">
      <c r="I214" s="383"/>
    </row>
    <row r="215" ht="15.75" customHeight="1">
      <c r="I215" s="383"/>
    </row>
    <row r="216" ht="15.75" customHeight="1">
      <c r="I216" s="383"/>
    </row>
    <row r="217" ht="15.75" customHeight="1">
      <c r="I217" s="383"/>
    </row>
    <row r="218" ht="15.75" customHeight="1">
      <c r="I218" s="383"/>
    </row>
    <row r="219" ht="15.75" customHeight="1">
      <c r="I219" s="383"/>
    </row>
    <row r="220" ht="15.75" customHeight="1">
      <c r="I220" s="3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5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B1" s="357"/>
    </row>
    <row r="2">
      <c r="B2" s="357"/>
    </row>
    <row r="3">
      <c r="B3" s="357"/>
    </row>
    <row r="4">
      <c r="B4" s="357"/>
    </row>
    <row r="5">
      <c r="B5" s="357"/>
    </row>
    <row r="6">
      <c r="B6" s="357"/>
    </row>
    <row r="7">
      <c r="B7" s="357"/>
    </row>
    <row r="8">
      <c r="B8" s="357"/>
    </row>
    <row r="9">
      <c r="B9" s="357"/>
    </row>
    <row r="10">
      <c r="B10" s="357"/>
    </row>
    <row r="11">
      <c r="B11" s="357"/>
    </row>
    <row r="12">
      <c r="B12" s="357"/>
    </row>
    <row r="13">
      <c r="B13" s="357"/>
    </row>
    <row r="14">
      <c r="B14" s="357"/>
    </row>
    <row r="15">
      <c r="B15" s="357"/>
    </row>
    <row r="16">
      <c r="B16" s="357"/>
    </row>
    <row r="17">
      <c r="B17" s="357"/>
    </row>
    <row r="18">
      <c r="B18" s="357"/>
    </row>
    <row r="19">
      <c r="B19" s="357"/>
    </row>
    <row r="20">
      <c r="B20" s="357"/>
    </row>
    <row r="21" ht="15.75" customHeight="1">
      <c r="B21" s="357"/>
    </row>
    <row r="22" ht="15.75" customHeight="1">
      <c r="B22" s="357"/>
    </row>
    <row r="23" ht="15.75" customHeight="1">
      <c r="B23" s="357"/>
    </row>
    <row r="24" ht="15.75" customHeight="1">
      <c r="B24" s="357"/>
    </row>
    <row r="25" ht="15.75" customHeight="1">
      <c r="B25" s="357"/>
    </row>
    <row r="26" ht="15.75" customHeight="1">
      <c r="B26" s="357"/>
    </row>
    <row r="27" ht="15.75" customHeight="1">
      <c r="B27" s="357"/>
    </row>
    <row r="28" ht="15.75" customHeight="1">
      <c r="B28" s="357"/>
    </row>
    <row r="29" ht="15.75" customHeight="1">
      <c r="B29" s="357"/>
    </row>
    <row r="30" ht="15.75" customHeight="1">
      <c r="B30" s="357"/>
    </row>
    <row r="31" ht="15.75" customHeight="1">
      <c r="B31" s="357"/>
    </row>
    <row r="32" ht="15.75" customHeight="1">
      <c r="B32" s="357"/>
    </row>
    <row r="33" ht="15.75" customHeight="1">
      <c r="B33" s="357"/>
    </row>
    <row r="34" ht="15.75" customHeight="1">
      <c r="B34" s="357"/>
    </row>
    <row r="35" ht="15.75" customHeight="1">
      <c r="B35" s="357"/>
    </row>
    <row r="36" ht="15.75" customHeight="1">
      <c r="B36" s="357"/>
    </row>
    <row r="37" ht="15.75" customHeight="1">
      <c r="B37" s="357"/>
    </row>
    <row r="38" ht="15.75" customHeight="1">
      <c r="B38" s="357"/>
    </row>
    <row r="39" ht="15.75" customHeight="1">
      <c r="B39" s="357"/>
    </row>
    <row r="40" ht="15.75" customHeight="1">
      <c r="B40" s="357"/>
    </row>
    <row r="41" ht="15.75" customHeight="1">
      <c r="B41" s="357"/>
    </row>
    <row r="42" ht="15.75" customHeight="1">
      <c r="B42" s="357"/>
    </row>
    <row r="43" ht="15.75" customHeight="1">
      <c r="B43" s="357"/>
    </row>
    <row r="44" ht="15.75" customHeight="1">
      <c r="B44" s="357"/>
    </row>
    <row r="45" ht="15.75" customHeight="1">
      <c r="B45" s="357"/>
    </row>
    <row r="46" ht="15.75" customHeight="1">
      <c r="B46" s="357"/>
    </row>
    <row r="47" ht="15.75" customHeight="1">
      <c r="B47" s="357"/>
    </row>
    <row r="48" ht="15.75" customHeight="1">
      <c r="B48" s="357"/>
    </row>
    <row r="49" ht="15.75" customHeight="1">
      <c r="B49" s="357"/>
    </row>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5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311"/>
      <c r="I1" s="69">
        <v>0.0</v>
      </c>
    </row>
    <row r="2" hidden="1">
      <c r="E2" s="311"/>
    </row>
    <row r="3" hidden="1">
      <c r="E3" s="311"/>
    </row>
    <row r="4" hidden="1">
      <c r="E4" s="311"/>
    </row>
    <row r="5" hidden="1">
      <c r="E5" s="311"/>
    </row>
    <row r="6">
      <c r="E6" s="311"/>
    </row>
    <row r="7">
      <c r="E7" s="311"/>
    </row>
    <row r="8">
      <c r="E8" s="311"/>
    </row>
    <row r="9" ht="30.0" customHeight="1">
      <c r="D9" s="407" t="s">
        <v>440</v>
      </c>
      <c r="E9" s="3"/>
      <c r="F9" s="3"/>
      <c r="G9" s="3"/>
      <c r="H9" s="4"/>
    </row>
    <row r="10">
      <c r="D10" s="78" t="s">
        <v>471</v>
      </c>
      <c r="E10" s="78" t="s">
        <v>840</v>
      </c>
      <c r="F10" s="78" t="s">
        <v>842</v>
      </c>
      <c r="G10" s="78" t="s">
        <v>843</v>
      </c>
      <c r="H10" s="78" t="s">
        <v>846</v>
      </c>
    </row>
    <row r="11">
      <c r="D11" s="77"/>
      <c r="E11" s="77"/>
      <c r="F11" s="77"/>
      <c r="G11" s="77"/>
      <c r="H11" s="77"/>
    </row>
    <row r="12">
      <c r="D12" s="81"/>
      <c r="E12" s="81"/>
      <c r="F12" s="81"/>
      <c r="G12" s="81"/>
      <c r="H12" s="81"/>
    </row>
    <row r="13" hidden="1">
      <c r="D13" s="85"/>
      <c r="E13" s="94"/>
      <c r="F13" s="94"/>
      <c r="G13" s="408"/>
      <c r="H13" s="322"/>
    </row>
    <row r="14" ht="24.75" customHeight="1">
      <c r="D14" s="305"/>
      <c r="E14" s="324"/>
      <c r="F14" s="299"/>
      <c r="G14" s="299"/>
      <c r="H14" s="406" t="s">
        <v>886</v>
      </c>
    </row>
    <row r="15">
      <c r="E15" s="311"/>
    </row>
    <row r="16">
      <c r="E16" s="311"/>
    </row>
    <row r="17">
      <c r="E17" s="311"/>
    </row>
    <row r="18">
      <c r="E18" s="311"/>
    </row>
    <row r="19">
      <c r="E19" s="311"/>
    </row>
    <row r="20">
      <c r="E20" s="311"/>
    </row>
    <row r="21" ht="15.75" customHeight="1">
      <c r="E21" s="311"/>
    </row>
    <row r="22" ht="15.75" customHeight="1">
      <c r="E22" s="311"/>
    </row>
    <row r="23" ht="15.75" customHeight="1">
      <c r="E23" s="311"/>
    </row>
    <row r="24" ht="15.75" customHeight="1">
      <c r="E24" s="311"/>
    </row>
    <row r="25" ht="15.75" customHeight="1">
      <c r="E25" s="311"/>
    </row>
    <row r="26" ht="15.75" customHeight="1">
      <c r="E26" s="311"/>
    </row>
    <row r="27" ht="15.75" customHeight="1">
      <c r="E27" s="311"/>
    </row>
    <row r="28" ht="15.75" customHeight="1">
      <c r="E28" s="311"/>
    </row>
    <row r="29" ht="15.75" customHeight="1">
      <c r="E29" s="311"/>
    </row>
    <row r="30" ht="15.75" customHeight="1">
      <c r="E30" s="311"/>
    </row>
    <row r="31" ht="15.75" customHeight="1">
      <c r="E31" s="311"/>
    </row>
    <row r="32" ht="15.75" customHeight="1">
      <c r="E32" s="311"/>
    </row>
    <row r="33" ht="15.75" customHeight="1">
      <c r="E33" s="311"/>
    </row>
    <row r="34" ht="15.75" customHeight="1">
      <c r="E34" s="311"/>
    </row>
    <row r="35" ht="15.75" customHeight="1">
      <c r="E35" s="311"/>
    </row>
    <row r="36" ht="15.75" customHeight="1">
      <c r="E36" s="311"/>
    </row>
    <row r="37" ht="15.75" customHeight="1">
      <c r="E37" s="311"/>
    </row>
    <row r="38" ht="15.75" customHeight="1">
      <c r="E38" s="311"/>
    </row>
    <row r="39" ht="15.75" customHeight="1">
      <c r="E39" s="311"/>
    </row>
    <row r="40" ht="15.75" customHeight="1">
      <c r="E40" s="311"/>
    </row>
    <row r="41" ht="15.75" customHeight="1">
      <c r="E41" s="311"/>
    </row>
    <row r="42" ht="15.75" customHeight="1">
      <c r="E42" s="311"/>
    </row>
    <row r="43" ht="15.75" customHeight="1">
      <c r="E43" s="311"/>
    </row>
    <row r="44" ht="15.75" customHeight="1">
      <c r="E44" s="311"/>
    </row>
    <row r="45" ht="15.75" customHeight="1">
      <c r="E45" s="311"/>
    </row>
    <row r="46" ht="15.75" customHeight="1">
      <c r="E46" s="311"/>
    </row>
    <row r="47" ht="15.75" customHeight="1">
      <c r="E47" s="311"/>
    </row>
    <row r="48" ht="15.75" customHeight="1">
      <c r="E48" s="311"/>
    </row>
    <row r="49" ht="15.75" customHeight="1">
      <c r="E49" s="311"/>
    </row>
    <row r="50" ht="15.75" customHeight="1">
      <c r="E50" s="311"/>
    </row>
    <row r="51" ht="15.75" customHeight="1">
      <c r="E51" s="311"/>
    </row>
    <row r="52" ht="15.75" customHeight="1">
      <c r="E52" s="311"/>
    </row>
    <row r="53" ht="15.75" customHeight="1">
      <c r="E53" s="311"/>
    </row>
    <row r="54" ht="15.75" customHeight="1">
      <c r="E54" s="311"/>
    </row>
    <row r="55" ht="15.75" customHeight="1">
      <c r="E55" s="311"/>
    </row>
    <row r="56" ht="15.75" customHeight="1">
      <c r="E56" s="311"/>
    </row>
    <row r="57" ht="15.75" customHeight="1">
      <c r="E57" s="311"/>
    </row>
    <row r="58" ht="15.75" customHeight="1">
      <c r="E58" s="311"/>
    </row>
    <row r="59" ht="15.75" customHeight="1">
      <c r="E59" s="311"/>
    </row>
    <row r="60" ht="15.75" customHeight="1">
      <c r="E60" s="311"/>
    </row>
    <row r="61" ht="15.75" customHeight="1">
      <c r="E61" s="311"/>
    </row>
    <row r="62" ht="15.75" customHeight="1">
      <c r="E62" s="311"/>
    </row>
    <row r="63" ht="15.75" customHeight="1">
      <c r="E63" s="311"/>
    </row>
    <row r="64" ht="15.75" customHeight="1">
      <c r="E64" s="311"/>
    </row>
    <row r="65" ht="15.75" customHeight="1">
      <c r="E65" s="311"/>
    </row>
    <row r="66" ht="15.75" customHeight="1">
      <c r="E66" s="311"/>
    </row>
    <row r="67" ht="15.75" customHeight="1">
      <c r="E67" s="311"/>
    </row>
    <row r="68" ht="15.75" customHeight="1">
      <c r="E68" s="311"/>
    </row>
    <row r="69" ht="15.75" customHeight="1">
      <c r="E69" s="311"/>
    </row>
    <row r="70" ht="15.75" customHeight="1">
      <c r="E70" s="311"/>
    </row>
    <row r="71" ht="15.75" customHeight="1">
      <c r="E71" s="311"/>
    </row>
    <row r="72" ht="15.75" customHeight="1">
      <c r="E72" s="311"/>
    </row>
    <row r="73" ht="15.75" customHeight="1">
      <c r="E73" s="311"/>
    </row>
    <row r="74" ht="15.75" customHeight="1">
      <c r="E74" s="311"/>
    </row>
    <row r="75" ht="15.75" customHeight="1">
      <c r="E75" s="311"/>
    </row>
    <row r="76" ht="15.75" customHeight="1">
      <c r="E76" s="311"/>
    </row>
    <row r="77" ht="15.75" customHeight="1">
      <c r="E77" s="311"/>
    </row>
    <row r="78" ht="15.75" customHeight="1">
      <c r="E78" s="311"/>
    </row>
    <row r="79" ht="15.75" customHeight="1">
      <c r="E79" s="311"/>
    </row>
    <row r="80" ht="15.75" customHeight="1">
      <c r="E80" s="311"/>
    </row>
    <row r="81" ht="15.75" customHeight="1">
      <c r="E81" s="311"/>
    </row>
    <row r="82" ht="15.75" customHeight="1">
      <c r="E82" s="311"/>
    </row>
    <row r="83" ht="15.75" customHeight="1">
      <c r="E83" s="311"/>
    </row>
    <row r="84" ht="15.75" customHeight="1">
      <c r="E84" s="311"/>
    </row>
    <row r="85" ht="15.75" customHeight="1">
      <c r="E85" s="311"/>
    </row>
    <row r="86" ht="15.75" customHeight="1">
      <c r="E86" s="311"/>
    </row>
    <row r="87" ht="15.75" customHeight="1">
      <c r="E87" s="311"/>
    </row>
    <row r="88" ht="15.75" customHeight="1">
      <c r="E88" s="311"/>
    </row>
    <row r="89" ht="15.75" customHeight="1">
      <c r="E89" s="311"/>
    </row>
    <row r="90" ht="15.75" customHeight="1">
      <c r="E90" s="311"/>
    </row>
    <row r="91" ht="15.75" customHeight="1">
      <c r="E91" s="311"/>
    </row>
    <row r="92" ht="15.75" customHeight="1">
      <c r="E92" s="311"/>
    </row>
    <row r="93" ht="15.75" customHeight="1">
      <c r="E93" s="311"/>
    </row>
    <row r="94" ht="15.75" customHeight="1">
      <c r="E94" s="311"/>
    </row>
    <row r="95" ht="15.75" customHeight="1">
      <c r="E95" s="311"/>
    </row>
    <row r="96" ht="15.75" customHeight="1">
      <c r="E96" s="311"/>
    </row>
    <row r="97" ht="15.75" customHeight="1">
      <c r="E97" s="311"/>
    </row>
    <row r="98" ht="15.75" customHeight="1">
      <c r="E98" s="311"/>
    </row>
    <row r="99" ht="15.75" customHeight="1">
      <c r="E99" s="311"/>
    </row>
    <row r="100" ht="15.75" customHeight="1">
      <c r="E100" s="311"/>
    </row>
    <row r="101" ht="15.75" customHeight="1">
      <c r="E101" s="311"/>
    </row>
    <row r="102" ht="15.75" customHeight="1">
      <c r="E102" s="311"/>
    </row>
    <row r="103" ht="15.75" customHeight="1">
      <c r="E103" s="311"/>
    </row>
    <row r="104" ht="15.75" customHeight="1">
      <c r="E104" s="311"/>
    </row>
    <row r="105" ht="15.75" customHeight="1">
      <c r="E105" s="311"/>
    </row>
    <row r="106" ht="15.75" customHeight="1">
      <c r="E106" s="311"/>
    </row>
    <row r="107" ht="15.75" customHeight="1">
      <c r="E107" s="311"/>
    </row>
    <row r="108" ht="15.75" customHeight="1">
      <c r="E108" s="311"/>
    </row>
    <row r="109" ht="15.75" customHeight="1">
      <c r="E109" s="311"/>
    </row>
    <row r="110" ht="15.75" customHeight="1">
      <c r="E110" s="311"/>
    </row>
    <row r="111" ht="15.75" customHeight="1">
      <c r="E111" s="311"/>
    </row>
    <row r="112" ht="15.75" customHeight="1">
      <c r="E112" s="311"/>
    </row>
    <row r="113" ht="15.75" customHeight="1">
      <c r="E113" s="311"/>
    </row>
    <row r="114" ht="15.75" customHeight="1">
      <c r="E114" s="311"/>
    </row>
    <row r="115" ht="15.75" customHeight="1">
      <c r="E115" s="311"/>
    </row>
    <row r="116" ht="15.75" customHeight="1">
      <c r="E116" s="311"/>
    </row>
    <row r="117" ht="15.75" customHeight="1">
      <c r="E117" s="311"/>
    </row>
    <row r="118" ht="15.75" customHeight="1">
      <c r="E118" s="311"/>
    </row>
    <row r="119" ht="15.75" customHeight="1">
      <c r="E119" s="311"/>
    </row>
    <row r="120" ht="15.75" customHeight="1">
      <c r="E120" s="311"/>
    </row>
    <row r="121" ht="15.75" customHeight="1">
      <c r="E121" s="311"/>
    </row>
    <row r="122" ht="15.75" customHeight="1">
      <c r="E122" s="311"/>
    </row>
    <row r="123" ht="15.75" customHeight="1">
      <c r="E123" s="311"/>
    </row>
    <row r="124" ht="15.75" customHeight="1">
      <c r="E124" s="311"/>
    </row>
    <row r="125" ht="15.75" customHeight="1">
      <c r="E125" s="311"/>
    </row>
    <row r="126" ht="15.75" customHeight="1">
      <c r="E126" s="311"/>
    </row>
    <row r="127" ht="15.75" customHeight="1">
      <c r="E127" s="311"/>
    </row>
    <row r="128" ht="15.75" customHeight="1">
      <c r="E128" s="311"/>
    </row>
    <row r="129" ht="15.75" customHeight="1">
      <c r="E129" s="311"/>
    </row>
    <row r="130" ht="15.75" customHeight="1">
      <c r="E130" s="311"/>
    </row>
    <row r="131" ht="15.75" customHeight="1">
      <c r="E131" s="311"/>
    </row>
    <row r="132" ht="15.75" customHeight="1">
      <c r="E132" s="311"/>
    </row>
    <row r="133" ht="15.75" customHeight="1">
      <c r="E133" s="311"/>
    </row>
    <row r="134" ht="15.75" customHeight="1">
      <c r="E134" s="311"/>
    </row>
    <row r="135" ht="15.75" customHeight="1">
      <c r="E135" s="311"/>
    </row>
    <row r="136" ht="15.75" customHeight="1">
      <c r="E136" s="311"/>
    </row>
    <row r="137" ht="15.75" customHeight="1">
      <c r="E137" s="311"/>
    </row>
    <row r="138" ht="15.75" customHeight="1">
      <c r="E138" s="311"/>
    </row>
    <row r="139" ht="15.75" customHeight="1">
      <c r="E139" s="311"/>
    </row>
    <row r="140" ht="15.75" customHeight="1">
      <c r="E140" s="311"/>
    </row>
    <row r="141" ht="15.75" customHeight="1">
      <c r="E141" s="311"/>
    </row>
    <row r="142" ht="15.75" customHeight="1">
      <c r="E142" s="311"/>
    </row>
    <row r="143" ht="15.75" customHeight="1">
      <c r="E143" s="311"/>
    </row>
    <row r="144" ht="15.75" customHeight="1">
      <c r="E144" s="311"/>
    </row>
    <row r="145" ht="15.75" customHeight="1">
      <c r="E145" s="311"/>
    </row>
    <row r="146" ht="15.75" customHeight="1">
      <c r="E146" s="311"/>
    </row>
    <row r="147" ht="15.75" customHeight="1">
      <c r="E147" s="311"/>
    </row>
    <row r="148" ht="15.75" customHeight="1">
      <c r="E148" s="311"/>
    </row>
    <row r="149" ht="15.75" customHeight="1">
      <c r="E149" s="311"/>
    </row>
    <row r="150" ht="15.75" customHeight="1">
      <c r="E150" s="311"/>
    </row>
    <row r="151" ht="15.75" customHeight="1">
      <c r="E151" s="311"/>
    </row>
    <row r="152" ht="15.75" customHeight="1">
      <c r="E152" s="311"/>
    </row>
    <row r="153" ht="15.75" customHeight="1">
      <c r="E153" s="311"/>
    </row>
    <row r="154" ht="15.75" customHeight="1">
      <c r="E154" s="311"/>
    </row>
    <row r="155" ht="15.75" customHeight="1">
      <c r="E155" s="311"/>
    </row>
    <row r="156" ht="15.75" customHeight="1">
      <c r="E156" s="311"/>
    </row>
    <row r="157" ht="15.75" customHeight="1">
      <c r="E157" s="311"/>
    </row>
    <row r="158" ht="15.75" customHeight="1">
      <c r="E158" s="311"/>
    </row>
    <row r="159" ht="15.75" customHeight="1">
      <c r="E159" s="311"/>
    </row>
    <row r="160" ht="15.75" customHeight="1">
      <c r="E160" s="311"/>
    </row>
    <row r="161" ht="15.75" customHeight="1">
      <c r="E161" s="311"/>
    </row>
    <row r="162" ht="15.75" customHeight="1">
      <c r="E162" s="311"/>
    </row>
    <row r="163" ht="15.75" customHeight="1">
      <c r="E163" s="311"/>
    </row>
    <row r="164" ht="15.75" customHeight="1">
      <c r="E164" s="311"/>
    </row>
    <row r="165" ht="15.75" customHeight="1">
      <c r="E165" s="311"/>
    </row>
    <row r="166" ht="15.75" customHeight="1">
      <c r="E166" s="311"/>
    </row>
    <row r="167" ht="15.75" customHeight="1">
      <c r="E167" s="311"/>
    </row>
    <row r="168" ht="15.75" customHeight="1">
      <c r="E168" s="311"/>
    </row>
    <row r="169" ht="15.75" customHeight="1">
      <c r="E169" s="311"/>
    </row>
    <row r="170" ht="15.75" customHeight="1">
      <c r="E170" s="311"/>
    </row>
    <row r="171" ht="15.75" customHeight="1">
      <c r="E171" s="311"/>
    </row>
    <row r="172" ht="15.75" customHeight="1">
      <c r="E172" s="311"/>
    </row>
    <row r="173" ht="15.75" customHeight="1">
      <c r="E173" s="311"/>
    </row>
    <row r="174" ht="15.75" customHeight="1">
      <c r="E174" s="311"/>
    </row>
    <row r="175" ht="15.75" customHeight="1">
      <c r="E175" s="311"/>
    </row>
    <row r="176" ht="15.75" customHeight="1">
      <c r="E176" s="311"/>
    </row>
    <row r="177" ht="15.75" customHeight="1">
      <c r="E177" s="311"/>
    </row>
    <row r="178" ht="15.75" customHeight="1">
      <c r="E178" s="311"/>
    </row>
    <row r="179" ht="15.75" customHeight="1">
      <c r="E179" s="311"/>
    </row>
    <row r="180" ht="15.75" customHeight="1">
      <c r="E180" s="311"/>
    </row>
    <row r="181" ht="15.75" customHeight="1">
      <c r="E181" s="311"/>
    </row>
    <row r="182" ht="15.75" customHeight="1">
      <c r="E182" s="311"/>
    </row>
    <row r="183" ht="15.75" customHeight="1">
      <c r="E183" s="311"/>
    </row>
    <row r="184" ht="15.75" customHeight="1">
      <c r="E184" s="311"/>
    </row>
    <row r="185" ht="15.75" customHeight="1">
      <c r="E185" s="311"/>
    </row>
    <row r="186" ht="15.75" customHeight="1">
      <c r="E186" s="311"/>
    </row>
    <row r="187" ht="15.75" customHeight="1">
      <c r="E187" s="311"/>
    </row>
    <row r="188" ht="15.75" customHeight="1">
      <c r="E188" s="311"/>
    </row>
    <row r="189" ht="15.75" customHeight="1">
      <c r="E189" s="311"/>
    </row>
    <row r="190" ht="15.75" customHeight="1">
      <c r="E190" s="311"/>
    </row>
    <row r="191" ht="15.75" customHeight="1">
      <c r="E191" s="311"/>
    </row>
    <row r="192" ht="15.75" customHeight="1">
      <c r="E192" s="311"/>
    </row>
    <row r="193" ht="15.75" customHeight="1">
      <c r="E193" s="311"/>
    </row>
    <row r="194" ht="15.75" customHeight="1">
      <c r="E194" s="311"/>
    </row>
    <row r="195" ht="15.75" customHeight="1">
      <c r="E195" s="311"/>
    </row>
    <row r="196" ht="15.75" customHeight="1">
      <c r="E196" s="311"/>
    </row>
    <row r="197" ht="15.75" customHeight="1">
      <c r="E197" s="311"/>
    </row>
    <row r="198" ht="15.75" customHeight="1">
      <c r="E198" s="311"/>
    </row>
    <row r="199" ht="15.75" customHeight="1">
      <c r="E199" s="311"/>
    </row>
    <row r="200" ht="15.75" customHeight="1">
      <c r="E200" s="311"/>
    </row>
    <row r="201" ht="15.75" customHeight="1">
      <c r="E201" s="311"/>
    </row>
    <row r="202" ht="15.75" customHeight="1">
      <c r="E202" s="311"/>
    </row>
    <row r="203" ht="15.75" customHeight="1">
      <c r="E203" s="311"/>
    </row>
    <row r="204" ht="15.75" customHeight="1">
      <c r="E204" s="311"/>
    </row>
    <row r="205" ht="15.75" customHeight="1">
      <c r="E205" s="311"/>
    </row>
    <row r="206" ht="15.75" customHeight="1">
      <c r="E206" s="311"/>
    </row>
    <row r="207" ht="15.75" customHeight="1">
      <c r="E207" s="311"/>
    </row>
    <row r="208" ht="15.75" customHeight="1">
      <c r="E208" s="311"/>
    </row>
    <row r="209" ht="15.75" customHeight="1">
      <c r="E209" s="311"/>
    </row>
    <row r="210" ht="15.75" customHeight="1">
      <c r="E210" s="311"/>
    </row>
    <row r="211" ht="15.75" customHeight="1">
      <c r="E211" s="311"/>
    </row>
    <row r="212" ht="15.75" customHeight="1">
      <c r="E212" s="311"/>
    </row>
    <row r="213" ht="15.75" customHeight="1">
      <c r="E213" s="311"/>
    </row>
    <row r="214" ht="15.75" customHeight="1">
      <c r="E214" s="311"/>
    </row>
    <row r="215" ht="15.75" customHeight="1">
      <c r="E215" s="311"/>
    </row>
    <row r="216" ht="15.75" customHeight="1">
      <c r="E216" s="311"/>
    </row>
    <row r="217" ht="15.75" customHeight="1">
      <c r="E217" s="311"/>
    </row>
    <row r="218" ht="15.75" customHeight="1">
      <c r="E218" s="311"/>
    </row>
    <row r="219" ht="15.75" customHeight="1">
      <c r="E219" s="311"/>
    </row>
    <row r="220" ht="15.75" customHeight="1">
      <c r="E220" s="31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Cick here to go back" location="'Shareholding Pattern'!F72" ref="H14"/>
  </hyperlinks>
  <printOptions/>
  <pageMargins bottom="0.75" footer="0.0" header="0.0" left="0.7" right="0.7" top="0.75"/>
  <pageSetup orientation="landscape"/>
  <drawing r:id="rId1"/>
</worksheet>
</file>

<file path=xl/worksheets/sheet5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311"/>
      <c r="I1" s="69">
        <v>0.0</v>
      </c>
    </row>
    <row r="2" hidden="1">
      <c r="E2" s="311"/>
    </row>
    <row r="3" hidden="1">
      <c r="E3" s="311"/>
    </row>
    <row r="4" hidden="1">
      <c r="E4" s="311"/>
    </row>
    <row r="5" hidden="1">
      <c r="E5" s="311"/>
    </row>
    <row r="6">
      <c r="E6" s="311"/>
    </row>
    <row r="7">
      <c r="E7" s="311"/>
    </row>
    <row r="8">
      <c r="E8" s="311"/>
    </row>
    <row r="9" ht="30.0" customHeight="1">
      <c r="E9" s="70" t="s">
        <v>441</v>
      </c>
      <c r="F9" s="3"/>
      <c r="G9" s="3"/>
      <c r="H9" s="3"/>
      <c r="I9" s="409"/>
    </row>
    <row r="10">
      <c r="E10" s="78" t="s">
        <v>471</v>
      </c>
      <c r="F10" s="78" t="s">
        <v>129</v>
      </c>
      <c r="G10" s="78" t="s">
        <v>833</v>
      </c>
      <c r="H10" s="78" t="s">
        <v>836</v>
      </c>
      <c r="I10" s="78" t="s">
        <v>838</v>
      </c>
    </row>
    <row r="11">
      <c r="E11" s="77"/>
      <c r="F11" s="77"/>
      <c r="G11" s="77"/>
      <c r="H11" s="77"/>
      <c r="I11" s="77"/>
    </row>
    <row r="12">
      <c r="E12" s="81"/>
      <c r="F12" s="81"/>
      <c r="G12" s="81"/>
      <c r="H12" s="81"/>
      <c r="I12" s="81"/>
    </row>
    <row r="13" hidden="1">
      <c r="E13" s="85"/>
      <c r="F13" s="290"/>
      <c r="G13" s="408"/>
      <c r="H13" s="408"/>
      <c r="I13" s="344"/>
    </row>
    <row r="14" ht="24.75" customHeight="1">
      <c r="E14" s="305"/>
      <c r="F14" s="299"/>
      <c r="G14" s="299"/>
      <c r="H14" s="299"/>
      <c r="I14" s="406" t="s">
        <v>569</v>
      </c>
    </row>
    <row r="15">
      <c r="E15" s="311"/>
    </row>
    <row r="16">
      <c r="E16" s="311"/>
    </row>
    <row r="17">
      <c r="E17" s="311"/>
    </row>
    <row r="18">
      <c r="E18" s="311"/>
    </row>
    <row r="19">
      <c r="E19" s="311"/>
    </row>
    <row r="20">
      <c r="E20" s="311"/>
    </row>
    <row r="21" ht="15.75" customHeight="1">
      <c r="E21" s="311"/>
    </row>
    <row r="22" ht="15.75" customHeight="1">
      <c r="E22" s="311"/>
    </row>
    <row r="23" ht="15.75" customHeight="1">
      <c r="E23" s="311"/>
    </row>
    <row r="24" ht="15.75" customHeight="1">
      <c r="E24" s="311"/>
    </row>
    <row r="25" ht="15.75" customHeight="1">
      <c r="E25" s="311"/>
    </row>
    <row r="26" ht="15.75" customHeight="1">
      <c r="E26" s="311"/>
    </row>
    <row r="27" ht="15.75" customHeight="1">
      <c r="E27" s="311"/>
    </row>
    <row r="28" ht="15.75" customHeight="1">
      <c r="E28" s="311"/>
    </row>
    <row r="29" ht="15.75" customHeight="1">
      <c r="E29" s="311"/>
    </row>
    <row r="30" ht="15.75" customHeight="1">
      <c r="E30" s="311"/>
    </row>
    <row r="31" ht="15.75" customHeight="1">
      <c r="E31" s="311"/>
    </row>
    <row r="32" ht="15.75" customHeight="1">
      <c r="E32" s="311"/>
    </row>
    <row r="33" ht="15.75" customHeight="1">
      <c r="E33" s="311"/>
    </row>
    <row r="34" ht="15.75" customHeight="1">
      <c r="E34" s="311"/>
    </row>
    <row r="35" ht="15.75" customHeight="1">
      <c r="E35" s="311"/>
    </row>
    <row r="36" ht="15.75" customHeight="1">
      <c r="E36" s="311"/>
    </row>
    <row r="37" ht="15.75" customHeight="1">
      <c r="E37" s="311"/>
    </row>
    <row r="38" ht="15.75" customHeight="1">
      <c r="E38" s="311"/>
    </row>
    <row r="39" ht="15.75" customHeight="1">
      <c r="E39" s="311"/>
    </row>
    <row r="40" ht="15.75" customHeight="1">
      <c r="E40" s="311"/>
    </row>
    <row r="41" ht="15.75" customHeight="1">
      <c r="E41" s="311"/>
    </row>
    <row r="42" ht="15.75" customHeight="1">
      <c r="E42" s="311"/>
    </row>
    <row r="43" ht="15.75" customHeight="1">
      <c r="E43" s="311"/>
    </row>
    <row r="44" ht="15.75" customHeight="1">
      <c r="E44" s="311"/>
    </row>
    <row r="45" ht="15.75" customHeight="1">
      <c r="E45" s="311"/>
    </row>
    <row r="46" ht="15.75" customHeight="1">
      <c r="E46" s="311"/>
    </row>
    <row r="47" ht="15.75" customHeight="1">
      <c r="E47" s="311"/>
    </row>
    <row r="48" ht="15.75" customHeight="1">
      <c r="E48" s="311"/>
    </row>
    <row r="49" ht="15.75" customHeight="1">
      <c r="E49" s="311"/>
    </row>
    <row r="50" ht="15.75" customHeight="1">
      <c r="E50" s="311"/>
    </row>
    <row r="51" ht="15.75" customHeight="1">
      <c r="E51" s="311"/>
    </row>
    <row r="52" ht="15.75" customHeight="1">
      <c r="E52" s="311"/>
    </row>
    <row r="53" ht="15.75" customHeight="1">
      <c r="E53" s="311"/>
    </row>
    <row r="54" ht="15.75" customHeight="1">
      <c r="E54" s="311"/>
    </row>
    <row r="55" ht="15.75" customHeight="1">
      <c r="E55" s="311"/>
    </row>
    <row r="56" ht="15.75" customHeight="1">
      <c r="E56" s="311"/>
    </row>
    <row r="57" ht="15.75" customHeight="1">
      <c r="E57" s="311"/>
    </row>
    <row r="58" ht="15.75" customHeight="1">
      <c r="E58" s="311"/>
    </row>
    <row r="59" ht="15.75" customHeight="1">
      <c r="E59" s="311"/>
    </row>
    <row r="60" ht="15.75" customHeight="1">
      <c r="E60" s="311"/>
    </row>
    <row r="61" ht="15.75" customHeight="1">
      <c r="E61" s="311"/>
    </row>
    <row r="62" ht="15.75" customHeight="1">
      <c r="E62" s="311"/>
    </row>
    <row r="63" ht="15.75" customHeight="1">
      <c r="E63" s="311"/>
    </row>
    <row r="64" ht="15.75" customHeight="1">
      <c r="E64" s="311"/>
    </row>
    <row r="65" ht="15.75" customHeight="1">
      <c r="E65" s="311"/>
    </row>
    <row r="66" ht="15.75" customHeight="1">
      <c r="E66" s="311"/>
    </row>
    <row r="67" ht="15.75" customHeight="1">
      <c r="E67" s="311"/>
    </row>
    <row r="68" ht="15.75" customHeight="1">
      <c r="E68" s="311"/>
    </row>
    <row r="69" ht="15.75" customHeight="1">
      <c r="E69" s="311"/>
    </row>
    <row r="70" ht="15.75" customHeight="1">
      <c r="E70" s="311"/>
    </row>
    <row r="71" ht="15.75" customHeight="1">
      <c r="E71" s="311"/>
    </row>
    <row r="72" ht="15.75" customHeight="1">
      <c r="E72" s="311"/>
    </row>
    <row r="73" ht="15.75" customHeight="1">
      <c r="E73" s="311"/>
    </row>
    <row r="74" ht="15.75" customHeight="1">
      <c r="E74" s="311"/>
    </row>
    <row r="75" ht="15.75" customHeight="1">
      <c r="E75" s="311"/>
    </row>
    <row r="76" ht="15.75" customHeight="1">
      <c r="E76" s="311"/>
    </row>
    <row r="77" ht="15.75" customHeight="1">
      <c r="E77" s="311"/>
    </row>
    <row r="78" ht="15.75" customHeight="1">
      <c r="E78" s="311"/>
    </row>
    <row r="79" ht="15.75" customHeight="1">
      <c r="E79" s="311"/>
    </row>
    <row r="80" ht="15.75" customHeight="1">
      <c r="E80" s="311"/>
    </row>
    <row r="81" ht="15.75" customHeight="1">
      <c r="E81" s="311"/>
    </row>
    <row r="82" ht="15.75" customHeight="1">
      <c r="E82" s="311"/>
    </row>
    <row r="83" ht="15.75" customHeight="1">
      <c r="E83" s="311"/>
    </row>
    <row r="84" ht="15.75" customHeight="1">
      <c r="E84" s="311"/>
    </row>
    <row r="85" ht="15.75" customHeight="1">
      <c r="E85" s="311"/>
    </row>
    <row r="86" ht="15.75" customHeight="1">
      <c r="E86" s="311"/>
    </row>
    <row r="87" ht="15.75" customHeight="1">
      <c r="E87" s="311"/>
    </row>
    <row r="88" ht="15.75" customHeight="1">
      <c r="E88" s="311"/>
    </row>
    <row r="89" ht="15.75" customHeight="1">
      <c r="E89" s="311"/>
    </row>
    <row r="90" ht="15.75" customHeight="1">
      <c r="E90" s="311"/>
    </row>
    <row r="91" ht="15.75" customHeight="1">
      <c r="E91" s="311"/>
    </row>
    <row r="92" ht="15.75" customHeight="1">
      <c r="E92" s="311"/>
    </row>
    <row r="93" ht="15.75" customHeight="1">
      <c r="E93" s="311"/>
    </row>
    <row r="94" ht="15.75" customHeight="1">
      <c r="E94" s="311"/>
    </row>
    <row r="95" ht="15.75" customHeight="1">
      <c r="E95" s="311"/>
    </row>
    <row r="96" ht="15.75" customHeight="1">
      <c r="E96" s="311"/>
    </row>
    <row r="97" ht="15.75" customHeight="1">
      <c r="E97" s="311"/>
    </row>
    <row r="98" ht="15.75" customHeight="1">
      <c r="E98" s="311"/>
    </row>
    <row r="99" ht="15.75" customHeight="1">
      <c r="E99" s="311"/>
    </row>
    <row r="100" ht="15.75" customHeight="1">
      <c r="E100" s="311"/>
    </row>
    <row r="101" ht="15.75" customHeight="1">
      <c r="E101" s="311"/>
    </row>
    <row r="102" ht="15.75" customHeight="1">
      <c r="E102" s="311"/>
    </row>
    <row r="103" ht="15.75" customHeight="1">
      <c r="E103" s="311"/>
    </row>
    <row r="104" ht="15.75" customHeight="1">
      <c r="E104" s="311"/>
    </row>
    <row r="105" ht="15.75" customHeight="1">
      <c r="E105" s="311"/>
    </row>
    <row r="106" ht="15.75" customHeight="1">
      <c r="E106" s="311"/>
    </row>
    <row r="107" ht="15.75" customHeight="1">
      <c r="E107" s="311"/>
    </row>
    <row r="108" ht="15.75" customHeight="1">
      <c r="E108" s="311"/>
    </row>
    <row r="109" ht="15.75" customHeight="1">
      <c r="E109" s="311"/>
    </row>
    <row r="110" ht="15.75" customHeight="1">
      <c r="E110" s="311"/>
    </row>
    <row r="111" ht="15.75" customHeight="1">
      <c r="E111" s="311"/>
    </row>
    <row r="112" ht="15.75" customHeight="1">
      <c r="E112" s="311"/>
    </row>
    <row r="113" ht="15.75" customHeight="1">
      <c r="E113" s="311"/>
    </row>
    <row r="114" ht="15.75" customHeight="1">
      <c r="E114" s="311"/>
    </row>
    <row r="115" ht="15.75" customHeight="1">
      <c r="E115" s="311"/>
    </row>
    <row r="116" ht="15.75" customHeight="1">
      <c r="E116" s="311"/>
    </row>
    <row r="117" ht="15.75" customHeight="1">
      <c r="E117" s="311"/>
    </row>
    <row r="118" ht="15.75" customHeight="1">
      <c r="E118" s="311"/>
    </row>
    <row r="119" ht="15.75" customHeight="1">
      <c r="E119" s="311"/>
    </row>
    <row r="120" ht="15.75" customHeight="1">
      <c r="E120" s="311"/>
    </row>
    <row r="121" ht="15.75" customHeight="1">
      <c r="E121" s="311"/>
    </row>
    <row r="122" ht="15.75" customHeight="1">
      <c r="E122" s="311"/>
    </row>
    <row r="123" ht="15.75" customHeight="1">
      <c r="E123" s="311"/>
    </row>
    <row r="124" ht="15.75" customHeight="1">
      <c r="E124" s="311"/>
    </row>
    <row r="125" ht="15.75" customHeight="1">
      <c r="E125" s="311"/>
    </row>
    <row r="126" ht="15.75" customHeight="1">
      <c r="E126" s="311"/>
    </row>
    <row r="127" ht="15.75" customHeight="1">
      <c r="E127" s="311"/>
    </row>
    <row r="128" ht="15.75" customHeight="1">
      <c r="E128" s="311"/>
    </row>
    <row r="129" ht="15.75" customHeight="1">
      <c r="E129" s="311"/>
    </row>
    <row r="130" ht="15.75" customHeight="1">
      <c r="E130" s="311"/>
    </row>
    <row r="131" ht="15.75" customHeight="1">
      <c r="E131" s="311"/>
    </row>
    <row r="132" ht="15.75" customHeight="1">
      <c r="E132" s="311"/>
    </row>
    <row r="133" ht="15.75" customHeight="1">
      <c r="E133" s="311"/>
    </row>
    <row r="134" ht="15.75" customHeight="1">
      <c r="E134" s="311"/>
    </row>
    <row r="135" ht="15.75" customHeight="1">
      <c r="E135" s="311"/>
    </row>
    <row r="136" ht="15.75" customHeight="1">
      <c r="E136" s="311"/>
    </row>
    <row r="137" ht="15.75" customHeight="1">
      <c r="E137" s="311"/>
    </row>
    <row r="138" ht="15.75" customHeight="1">
      <c r="E138" s="311"/>
    </row>
    <row r="139" ht="15.75" customHeight="1">
      <c r="E139" s="311"/>
    </row>
    <row r="140" ht="15.75" customHeight="1">
      <c r="E140" s="311"/>
    </row>
    <row r="141" ht="15.75" customHeight="1">
      <c r="E141" s="311"/>
    </row>
    <row r="142" ht="15.75" customHeight="1">
      <c r="E142" s="311"/>
    </row>
    <row r="143" ht="15.75" customHeight="1">
      <c r="E143" s="311"/>
    </row>
    <row r="144" ht="15.75" customHeight="1">
      <c r="E144" s="311"/>
    </row>
    <row r="145" ht="15.75" customHeight="1">
      <c r="E145" s="311"/>
    </row>
    <row r="146" ht="15.75" customHeight="1">
      <c r="E146" s="311"/>
    </row>
    <row r="147" ht="15.75" customHeight="1">
      <c r="E147" s="311"/>
    </row>
    <row r="148" ht="15.75" customHeight="1">
      <c r="E148" s="311"/>
    </row>
    <row r="149" ht="15.75" customHeight="1">
      <c r="E149" s="311"/>
    </row>
    <row r="150" ht="15.75" customHeight="1">
      <c r="E150" s="311"/>
    </row>
    <row r="151" ht="15.75" customHeight="1">
      <c r="E151" s="311"/>
    </row>
    <row r="152" ht="15.75" customHeight="1">
      <c r="E152" s="311"/>
    </row>
    <row r="153" ht="15.75" customHeight="1">
      <c r="E153" s="311"/>
    </row>
    <row r="154" ht="15.75" customHeight="1">
      <c r="E154" s="311"/>
    </row>
    <row r="155" ht="15.75" customHeight="1">
      <c r="E155" s="311"/>
    </row>
    <row r="156" ht="15.75" customHeight="1">
      <c r="E156" s="311"/>
    </row>
    <row r="157" ht="15.75" customHeight="1">
      <c r="E157" s="311"/>
    </row>
    <row r="158" ht="15.75" customHeight="1">
      <c r="E158" s="311"/>
    </row>
    <row r="159" ht="15.75" customHeight="1">
      <c r="E159" s="311"/>
    </row>
    <row r="160" ht="15.75" customHeight="1">
      <c r="E160" s="311"/>
    </row>
    <row r="161" ht="15.75" customHeight="1">
      <c r="E161" s="311"/>
    </row>
    <row r="162" ht="15.75" customHeight="1">
      <c r="E162" s="311"/>
    </row>
    <row r="163" ht="15.75" customHeight="1">
      <c r="E163" s="311"/>
    </row>
    <row r="164" ht="15.75" customHeight="1">
      <c r="E164" s="311"/>
    </row>
    <row r="165" ht="15.75" customHeight="1">
      <c r="E165" s="311"/>
    </row>
    <row r="166" ht="15.75" customHeight="1">
      <c r="E166" s="311"/>
    </row>
    <row r="167" ht="15.75" customHeight="1">
      <c r="E167" s="311"/>
    </row>
    <row r="168" ht="15.75" customHeight="1">
      <c r="E168" s="311"/>
    </row>
    <row r="169" ht="15.75" customHeight="1">
      <c r="E169" s="311"/>
    </row>
    <row r="170" ht="15.75" customHeight="1">
      <c r="E170" s="311"/>
    </row>
    <row r="171" ht="15.75" customHeight="1">
      <c r="E171" s="311"/>
    </row>
    <row r="172" ht="15.75" customHeight="1">
      <c r="E172" s="311"/>
    </row>
    <row r="173" ht="15.75" customHeight="1">
      <c r="E173" s="311"/>
    </row>
    <row r="174" ht="15.75" customHeight="1">
      <c r="E174" s="311"/>
    </row>
    <row r="175" ht="15.75" customHeight="1">
      <c r="E175" s="311"/>
    </row>
    <row r="176" ht="15.75" customHeight="1">
      <c r="E176" s="311"/>
    </row>
    <row r="177" ht="15.75" customHeight="1">
      <c r="E177" s="311"/>
    </row>
    <row r="178" ht="15.75" customHeight="1">
      <c r="E178" s="311"/>
    </row>
    <row r="179" ht="15.75" customHeight="1">
      <c r="E179" s="311"/>
    </row>
    <row r="180" ht="15.75" customHeight="1">
      <c r="E180" s="311"/>
    </row>
    <row r="181" ht="15.75" customHeight="1">
      <c r="E181" s="311"/>
    </row>
    <row r="182" ht="15.75" customHeight="1">
      <c r="E182" s="311"/>
    </row>
    <row r="183" ht="15.75" customHeight="1">
      <c r="E183" s="311"/>
    </row>
    <row r="184" ht="15.75" customHeight="1">
      <c r="E184" s="311"/>
    </row>
    <row r="185" ht="15.75" customHeight="1">
      <c r="E185" s="311"/>
    </row>
    <row r="186" ht="15.75" customHeight="1">
      <c r="E186" s="311"/>
    </row>
    <row r="187" ht="15.75" customHeight="1">
      <c r="E187" s="311"/>
    </row>
    <row r="188" ht="15.75" customHeight="1">
      <c r="E188" s="311"/>
    </row>
    <row r="189" ht="15.75" customHeight="1">
      <c r="E189" s="311"/>
    </row>
    <row r="190" ht="15.75" customHeight="1">
      <c r="E190" s="311"/>
    </row>
    <row r="191" ht="15.75" customHeight="1">
      <c r="E191" s="311"/>
    </row>
    <row r="192" ht="15.75" customHeight="1">
      <c r="E192" s="311"/>
    </row>
    <row r="193" ht="15.75" customHeight="1">
      <c r="E193" s="311"/>
    </row>
    <row r="194" ht="15.75" customHeight="1">
      <c r="E194" s="311"/>
    </row>
    <row r="195" ht="15.75" customHeight="1">
      <c r="E195" s="311"/>
    </row>
    <row r="196" ht="15.75" customHeight="1">
      <c r="E196" s="311"/>
    </row>
    <row r="197" ht="15.75" customHeight="1">
      <c r="E197" s="311"/>
    </row>
    <row r="198" ht="15.75" customHeight="1">
      <c r="E198" s="311"/>
    </row>
    <row r="199" ht="15.75" customHeight="1">
      <c r="E199" s="311"/>
    </row>
    <row r="200" ht="15.75" customHeight="1">
      <c r="E200" s="311"/>
    </row>
    <row r="201" ht="15.75" customHeight="1">
      <c r="E201" s="311"/>
    </row>
    <row r="202" ht="15.75" customHeight="1">
      <c r="E202" s="311"/>
    </row>
    <row r="203" ht="15.75" customHeight="1">
      <c r="E203" s="311"/>
    </row>
    <row r="204" ht="15.75" customHeight="1">
      <c r="E204" s="311"/>
    </row>
    <row r="205" ht="15.75" customHeight="1">
      <c r="E205" s="311"/>
    </row>
    <row r="206" ht="15.75" customHeight="1">
      <c r="E206" s="311"/>
    </row>
    <row r="207" ht="15.75" customHeight="1">
      <c r="E207" s="311"/>
    </row>
    <row r="208" ht="15.75" customHeight="1">
      <c r="E208" s="311"/>
    </row>
    <row r="209" ht="15.75" customHeight="1">
      <c r="E209" s="311"/>
    </row>
    <row r="210" ht="15.75" customHeight="1">
      <c r="E210" s="311"/>
    </row>
    <row r="211" ht="15.75" customHeight="1">
      <c r="E211" s="311"/>
    </row>
    <row r="212" ht="15.75" customHeight="1">
      <c r="E212" s="311"/>
    </row>
    <row r="213" ht="15.75" customHeight="1">
      <c r="E213" s="311"/>
    </row>
    <row r="214" ht="15.75" customHeight="1">
      <c r="E214" s="311"/>
    </row>
    <row r="215" ht="15.75" customHeight="1">
      <c r="E215" s="311"/>
    </row>
    <row r="216" ht="15.75" customHeight="1">
      <c r="E216" s="311"/>
    </row>
    <row r="217" ht="15.75" customHeight="1">
      <c r="E217" s="311"/>
    </row>
    <row r="218" ht="15.75" customHeight="1">
      <c r="E218" s="311"/>
    </row>
    <row r="219" ht="15.75" customHeight="1">
      <c r="E219" s="311"/>
    </row>
    <row r="220" ht="15.75" customHeight="1">
      <c r="E220" s="31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Click here to go back" location="'Shareholding Pattern'!F73" ref="I14"/>
  </hyperlinks>
  <printOptions/>
  <pageMargins bottom="0.75" footer="0.0" header="0.0" left="0.7" right="0.7" top="0.75"/>
  <pageSetup orientation="landscape"/>
  <drawing r:id="rId1"/>
</worksheet>
</file>